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rcapnational-my.sharepoint.com/personal/gbarnes_rcap_org/Documents/Rates Guide/"/>
    </mc:Choice>
  </mc:AlternateContent>
  <xr:revisionPtr revIDLastSave="61" documentId="8_{21B8E8A9-ED9C-46E4-A887-48CD7447515C}" xr6:coauthVersionLast="47" xr6:coauthVersionMax="47" xr10:uidLastSave="{3F86FD68-EBBD-48F2-8B3C-EA9B722CA3D1}"/>
  <bookViews>
    <workbookView xWindow="-103" yWindow="-103" windowWidth="22149" windowHeight="12069" xr2:uid="{E470286E-071E-4CB6-B507-9B10819F41FF}"/>
  </bookViews>
  <sheets>
    <sheet name="Introduction" sheetId="10" r:id="rId1"/>
    <sheet name="Basic Information" sheetId="2" r:id="rId2"/>
    <sheet name="End of Year Revenues &amp; Expenses" sheetId="1" r:id="rId3"/>
    <sheet name="Financial Forecast" sheetId="3" r:id="rId4"/>
    <sheet name="Financial Target" sheetId="4" r:id="rId5"/>
    <sheet name="Rate Adjustment" sheetId="5" r:id="rId6"/>
    <sheet name="Rates Based on Fixed Variable" sheetId="6" r:id="rId7"/>
    <sheet name="Customer Comparison" sheetId="7" r:id="rId8"/>
    <sheet name="Customer Impact" sheetId="8" r:id="rId9"/>
    <sheet name="Sheet1" sheetId="9"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 i="1" l="1"/>
  <c r="D37" i="1"/>
  <c r="B37" i="1"/>
  <c r="B7" i="3" l="1"/>
  <c r="D7" i="3" s="1"/>
  <c r="E7" i="3" s="1"/>
  <c r="F7" i="3" s="1"/>
  <c r="N7" i="2"/>
  <c r="N5" i="2"/>
  <c r="G2" i="8"/>
  <c r="F1" i="8"/>
  <c r="G1" i="8"/>
  <c r="H1" i="8"/>
  <c r="E1" i="8"/>
  <c r="F2" i="7"/>
  <c r="I5" i="8"/>
  <c r="I6" i="8" s="1"/>
  <c r="D3" i="6"/>
  <c r="E3" i="6"/>
  <c r="D4" i="6"/>
  <c r="E4" i="6"/>
  <c r="C3" i="6"/>
  <c r="C4" i="6"/>
  <c r="C4" i="5"/>
  <c r="C3" i="5"/>
  <c r="E12" i="5" s="1"/>
  <c r="C2" i="5"/>
  <c r="D15" i="5" s="1"/>
  <c r="A14" i="4"/>
  <c r="A15" i="4"/>
  <c r="A13" i="4"/>
  <c r="A17" i="4"/>
  <c r="A16" i="4"/>
  <c r="C4" i="4"/>
  <c r="D4" i="4"/>
  <c r="B4" i="4"/>
  <c r="C3" i="4"/>
  <c r="D3" i="4"/>
  <c r="B3" i="4"/>
  <c r="D8" i="4"/>
  <c r="D9" i="4" s="1"/>
  <c r="E5" i="6" s="1"/>
  <c r="C8" i="4"/>
  <c r="C9" i="4" s="1"/>
  <c r="D5" i="6" s="1"/>
  <c r="B47" i="3"/>
  <c r="G16" i="3"/>
  <c r="G17" i="3"/>
  <c r="G18" i="3"/>
  <c r="G19" i="3"/>
  <c r="G20" i="3"/>
  <c r="G21" i="3"/>
  <c r="G22" i="3"/>
  <c r="G23" i="3"/>
  <c r="G24" i="3"/>
  <c r="G25" i="3"/>
  <c r="G26" i="3"/>
  <c r="G27" i="3"/>
  <c r="G28" i="3"/>
  <c r="G29" i="3"/>
  <c r="G30" i="3"/>
  <c r="G31" i="3"/>
  <c r="G32" i="3"/>
  <c r="G33" i="3"/>
  <c r="G15" i="3"/>
  <c r="B42" i="3"/>
  <c r="B41" i="3"/>
  <c r="B40" i="3"/>
  <c r="D40" i="3" s="1"/>
  <c r="B39" i="3"/>
  <c r="A40" i="3"/>
  <c r="A41" i="3"/>
  <c r="A42" i="3"/>
  <c r="A39" i="3"/>
  <c r="B16" i="3"/>
  <c r="D16" i="3" s="1"/>
  <c r="E16" i="3" s="1"/>
  <c r="F16" i="3" s="1"/>
  <c r="B17" i="3"/>
  <c r="D17" i="3" s="1"/>
  <c r="E17" i="3" s="1"/>
  <c r="F17" i="3" s="1"/>
  <c r="B18" i="3"/>
  <c r="D18" i="3" s="1"/>
  <c r="E18" i="3" s="1"/>
  <c r="F18" i="3" s="1"/>
  <c r="B19" i="3"/>
  <c r="D19" i="3" s="1"/>
  <c r="E19" i="3" s="1"/>
  <c r="F19" i="3" s="1"/>
  <c r="B20" i="3"/>
  <c r="D20" i="3" s="1"/>
  <c r="E20" i="3" s="1"/>
  <c r="F20" i="3" s="1"/>
  <c r="B21" i="3"/>
  <c r="D21" i="3" s="1"/>
  <c r="E21" i="3" s="1"/>
  <c r="F21" i="3" s="1"/>
  <c r="B22" i="3"/>
  <c r="D22" i="3" s="1"/>
  <c r="E22" i="3" s="1"/>
  <c r="F22" i="3" s="1"/>
  <c r="B23" i="3"/>
  <c r="D23" i="3" s="1"/>
  <c r="E23" i="3" s="1"/>
  <c r="F23" i="3" s="1"/>
  <c r="B24" i="3"/>
  <c r="D24" i="3" s="1"/>
  <c r="E24" i="3" s="1"/>
  <c r="F24" i="3" s="1"/>
  <c r="B25" i="3"/>
  <c r="D25" i="3" s="1"/>
  <c r="E25" i="3" s="1"/>
  <c r="F25" i="3" s="1"/>
  <c r="B26" i="3"/>
  <c r="D26" i="3" s="1"/>
  <c r="E26" i="3" s="1"/>
  <c r="F26" i="3" s="1"/>
  <c r="B27" i="3"/>
  <c r="D27" i="3" s="1"/>
  <c r="E27" i="3" s="1"/>
  <c r="F27" i="3" s="1"/>
  <c r="B28" i="3"/>
  <c r="D28" i="3" s="1"/>
  <c r="E28" i="3" s="1"/>
  <c r="F28" i="3" s="1"/>
  <c r="B29" i="3"/>
  <c r="D29" i="3" s="1"/>
  <c r="E29" i="3" s="1"/>
  <c r="F29" i="3" s="1"/>
  <c r="B30" i="3"/>
  <c r="D30" i="3" s="1"/>
  <c r="E30" i="3" s="1"/>
  <c r="F30" i="3" s="1"/>
  <c r="B31" i="3"/>
  <c r="D31" i="3" s="1"/>
  <c r="E31" i="3" s="1"/>
  <c r="F31" i="3" s="1"/>
  <c r="B32" i="3"/>
  <c r="D32" i="3" s="1"/>
  <c r="E32" i="3" s="1"/>
  <c r="F32" i="3" s="1"/>
  <c r="B33" i="3"/>
  <c r="D33" i="3" s="1"/>
  <c r="E33" i="3" s="1"/>
  <c r="F33" i="3" s="1"/>
  <c r="B15" i="3"/>
  <c r="D15" i="3" s="1"/>
  <c r="E15" i="3" s="1"/>
  <c r="F15" i="3" s="1"/>
  <c r="A16" i="3"/>
  <c r="A17" i="3"/>
  <c r="A18" i="3"/>
  <c r="A19" i="3"/>
  <c r="A20" i="3"/>
  <c r="A21" i="3"/>
  <c r="A22" i="3"/>
  <c r="A23" i="3"/>
  <c r="A24" i="3"/>
  <c r="A25" i="3"/>
  <c r="A26" i="3"/>
  <c r="A27" i="3"/>
  <c r="A28" i="3"/>
  <c r="A29" i="3"/>
  <c r="A30" i="3"/>
  <c r="A31" i="3"/>
  <c r="A32" i="3"/>
  <c r="A33" i="3"/>
  <c r="A9" i="3"/>
  <c r="A10" i="3"/>
  <c r="A11" i="3"/>
  <c r="A8" i="3"/>
  <c r="A15" i="3"/>
  <c r="B9" i="3"/>
  <c r="D9" i="3" s="1"/>
  <c r="B10" i="3"/>
  <c r="D10" i="3" s="1"/>
  <c r="B11" i="3"/>
  <c r="D11" i="3" s="1"/>
  <c r="B8" i="3"/>
  <c r="B6" i="3"/>
  <c r="D6" i="3" s="1"/>
  <c r="E6" i="3" s="1"/>
  <c r="F6" i="3" s="1"/>
  <c r="B5" i="3"/>
  <c r="D5" i="3" s="1"/>
  <c r="E5" i="3" s="1"/>
  <c r="F5" i="3" s="1"/>
  <c r="B4" i="3"/>
  <c r="E10" i="6" s="1"/>
  <c r="B3" i="3"/>
  <c r="B2" i="3"/>
  <c r="H10" i="1"/>
  <c r="H11" i="1"/>
  <c r="H12" i="1"/>
  <c r="H13" i="1"/>
  <c r="H14" i="1"/>
  <c r="H15" i="1"/>
  <c r="H16" i="1"/>
  <c r="H17" i="1"/>
  <c r="H18" i="1"/>
  <c r="H19" i="1"/>
  <c r="H20" i="1"/>
  <c r="H21" i="1"/>
  <c r="H22" i="1"/>
  <c r="H23" i="1"/>
  <c r="H24" i="1"/>
  <c r="H25" i="1"/>
  <c r="H26" i="1"/>
  <c r="H27" i="1"/>
  <c r="H9" i="1"/>
  <c r="E36" i="1"/>
  <c r="F36" i="1" s="1"/>
  <c r="E35" i="1"/>
  <c r="F35" i="1" s="1"/>
  <c r="E34" i="1"/>
  <c r="F34" i="1" s="1"/>
  <c r="E33" i="1"/>
  <c r="F26" i="1"/>
  <c r="F25" i="1"/>
  <c r="F24" i="1"/>
  <c r="F22" i="1"/>
  <c r="F21" i="1"/>
  <c r="F20" i="1"/>
  <c r="F18" i="1"/>
  <c r="F3" i="1"/>
  <c r="E4" i="1"/>
  <c r="F4" i="1" s="1"/>
  <c r="C28" i="1"/>
  <c r="D28" i="1"/>
  <c r="B28" i="1"/>
  <c r="C6" i="1"/>
  <c r="D6" i="1"/>
  <c r="B6" i="1"/>
  <c r="E27" i="1"/>
  <c r="F27" i="1" s="1"/>
  <c r="E26" i="1"/>
  <c r="E25" i="1"/>
  <c r="E24" i="1"/>
  <c r="E23" i="1"/>
  <c r="F23" i="1" s="1"/>
  <c r="E22" i="1"/>
  <c r="E21" i="1"/>
  <c r="E20" i="1"/>
  <c r="E19" i="1"/>
  <c r="F19" i="1" s="1"/>
  <c r="E18" i="1"/>
  <c r="E17" i="1"/>
  <c r="F17" i="1" s="1"/>
  <c r="E16" i="1"/>
  <c r="F16" i="1" s="1"/>
  <c r="E15" i="1"/>
  <c r="F15" i="1" s="1"/>
  <c r="E14" i="1"/>
  <c r="F14" i="1" s="1"/>
  <c r="E13" i="1"/>
  <c r="F13" i="1" s="1"/>
  <c r="E12" i="1"/>
  <c r="F12" i="1" s="1"/>
  <c r="E11" i="1"/>
  <c r="F11" i="1" s="1"/>
  <c r="E10" i="1"/>
  <c r="F10" i="1" s="1"/>
  <c r="E9" i="1"/>
  <c r="F9" i="1" s="1"/>
  <c r="E3" i="1"/>
  <c r="E5" i="1"/>
  <c r="F5" i="1" s="1"/>
  <c r="E2" i="1"/>
  <c r="F2" i="1" s="1"/>
  <c r="B43" i="3" l="1"/>
  <c r="F33" i="1"/>
  <c r="E37" i="1"/>
  <c r="F37" i="1" s="1"/>
  <c r="B30" i="1"/>
  <c r="B39" i="1" s="1"/>
  <c r="B42" i="1" s="1"/>
  <c r="E28" i="1"/>
  <c r="F28" i="1" s="1"/>
  <c r="C30" i="1"/>
  <c r="C39" i="1" s="1"/>
  <c r="C15" i="5"/>
  <c r="F2" i="8" s="1"/>
  <c r="C12" i="5"/>
  <c r="D3" i="7" s="1"/>
  <c r="D2" i="6"/>
  <c r="D6" i="6" s="1"/>
  <c r="D12" i="5"/>
  <c r="B14" i="4"/>
  <c r="E10" i="3"/>
  <c r="E11" i="3"/>
  <c r="B15" i="4"/>
  <c r="B13" i="4"/>
  <c r="E9" i="3"/>
  <c r="F9" i="3" s="1"/>
  <c r="E40" i="3"/>
  <c r="C17" i="4" s="1"/>
  <c r="B17" i="4"/>
  <c r="F8" i="3"/>
  <c r="D8" i="3"/>
  <c r="E8" i="3"/>
  <c r="B12" i="3"/>
  <c r="C8" i="6"/>
  <c r="C2" i="6"/>
  <c r="E8" i="6"/>
  <c r="D39" i="3"/>
  <c r="D43" i="3" s="1"/>
  <c r="E2" i="6"/>
  <c r="E6" i="6" s="1"/>
  <c r="D8" i="6"/>
  <c r="D7" i="5"/>
  <c r="C15" i="4"/>
  <c r="F11" i="3"/>
  <c r="D15" i="4" s="1"/>
  <c r="E12" i="6"/>
  <c r="E11" i="6"/>
  <c r="D6" i="5"/>
  <c r="D10" i="6"/>
  <c r="E2" i="7"/>
  <c r="D12" i="6"/>
  <c r="C5" i="5"/>
  <c r="C6" i="5"/>
  <c r="C11" i="6"/>
  <c r="E5" i="5"/>
  <c r="C7" i="5"/>
  <c r="C10" i="6"/>
  <c r="C13" i="6"/>
  <c r="E3" i="8"/>
  <c r="C12" i="6"/>
  <c r="D5" i="5"/>
  <c r="E6" i="5"/>
  <c r="D11" i="6"/>
  <c r="J6" i="8"/>
  <c r="I7" i="8"/>
  <c r="J5" i="8"/>
  <c r="E15" i="5"/>
  <c r="B34" i="3"/>
  <c r="D34" i="3"/>
  <c r="B2" i="4" s="1"/>
  <c r="B5" i="4" s="1"/>
  <c r="E34" i="3"/>
  <c r="C2" i="4" s="1"/>
  <c r="C5" i="4" s="1"/>
  <c r="C11" i="4" s="1"/>
  <c r="E6" i="1"/>
  <c r="F6" i="1" s="1"/>
  <c r="D30" i="1"/>
  <c r="C41" i="1" l="1"/>
  <c r="C42" i="1" s="1"/>
  <c r="D41" i="1" s="1"/>
  <c r="E41" i="1" s="1"/>
  <c r="F41" i="1" s="1"/>
  <c r="B48" i="3"/>
  <c r="D47" i="3" s="1"/>
  <c r="B36" i="3"/>
  <c r="B45" i="3" s="1"/>
  <c r="F40" i="3"/>
  <c r="D17" i="4" s="1"/>
  <c r="E39" i="3"/>
  <c r="E43" i="3" s="1"/>
  <c r="B16" i="4"/>
  <c r="B18" i="4" s="1"/>
  <c r="C14" i="4"/>
  <c r="F10" i="3"/>
  <c r="D14" i="4" s="1"/>
  <c r="C16" i="6"/>
  <c r="H3" i="8" s="1"/>
  <c r="E7" i="5"/>
  <c r="E12" i="3"/>
  <c r="E36" i="3" s="1"/>
  <c r="D13" i="4"/>
  <c r="C13" i="4"/>
  <c r="D13" i="6"/>
  <c r="D16" i="6" s="1"/>
  <c r="D12" i="3"/>
  <c r="D36" i="3" s="1"/>
  <c r="D45" i="3" s="1"/>
  <c r="B21" i="4"/>
  <c r="C21" i="4"/>
  <c r="I8" i="8"/>
  <c r="J7" i="8"/>
  <c r="F34" i="3"/>
  <c r="D2" i="4" s="1"/>
  <c r="D5" i="4" s="1"/>
  <c r="D11" i="4" s="1"/>
  <c r="D39" i="1"/>
  <c r="E39" i="1" s="1"/>
  <c r="F39" i="1" s="1"/>
  <c r="E30" i="1"/>
  <c r="F30" i="1" s="1"/>
  <c r="D48" i="3" l="1"/>
  <c r="E47" i="3" s="1"/>
  <c r="B8" i="4"/>
  <c r="B9" i="4" s="1"/>
  <c r="C5" i="6" s="1"/>
  <c r="C6" i="6" s="1"/>
  <c r="C15" i="6" s="1"/>
  <c r="G2" i="7" s="1"/>
  <c r="D15" i="6"/>
  <c r="F39" i="3"/>
  <c r="F43" i="3" s="1"/>
  <c r="C16" i="4"/>
  <c r="C18" i="4" s="1"/>
  <c r="C20" i="4" s="1"/>
  <c r="D21" i="4"/>
  <c r="E13" i="6"/>
  <c r="G3" i="7"/>
  <c r="J8" i="8"/>
  <c r="I9" i="8"/>
  <c r="E45" i="3"/>
  <c r="E48" i="3" s="1"/>
  <c r="F47" i="3" s="1"/>
  <c r="D42" i="1"/>
  <c r="E42" i="1" s="1"/>
  <c r="F42" i="1" s="1"/>
  <c r="H2" i="8" l="1"/>
  <c r="H12" i="8" s="1"/>
  <c r="B11" i="4"/>
  <c r="B20" i="4" s="1"/>
  <c r="B23" i="4" s="1"/>
  <c r="C8" i="5" s="1"/>
  <c r="C11" i="5" s="1"/>
  <c r="D2" i="7" s="1"/>
  <c r="C23" i="4"/>
  <c r="D8" i="5" s="1"/>
  <c r="D11" i="5" s="1"/>
  <c r="D20" i="5"/>
  <c r="D16" i="4"/>
  <c r="D18" i="4" s="1"/>
  <c r="D20" i="4" s="1"/>
  <c r="G12" i="7"/>
  <c r="G10" i="7"/>
  <c r="G6" i="7"/>
  <c r="G8" i="7"/>
  <c r="G11" i="7"/>
  <c r="G9" i="7"/>
  <c r="G7" i="7"/>
  <c r="G5" i="7"/>
  <c r="E15" i="6"/>
  <c r="E16" i="6"/>
  <c r="F12" i="3"/>
  <c r="F36" i="3" s="1"/>
  <c r="I10" i="8"/>
  <c r="J9" i="8"/>
  <c r="H16" i="8" l="1"/>
  <c r="C20" i="5"/>
  <c r="F3" i="7" s="1"/>
  <c r="H11" i="8"/>
  <c r="H17" i="8"/>
  <c r="H10" i="8"/>
  <c r="H9" i="8"/>
  <c r="H8" i="8"/>
  <c r="H7" i="8"/>
  <c r="H6" i="8"/>
  <c r="H5" i="8"/>
  <c r="H20" i="8"/>
  <c r="H19" i="8"/>
  <c r="H18" i="8"/>
  <c r="H15" i="8"/>
  <c r="H14" i="8"/>
  <c r="H13" i="8"/>
  <c r="D16" i="5"/>
  <c r="C16" i="5"/>
  <c r="E3" i="7" s="1"/>
  <c r="E6" i="7" s="1"/>
  <c r="D23" i="4"/>
  <c r="E8" i="5" s="1"/>
  <c r="E11" i="5" s="1"/>
  <c r="E20" i="5"/>
  <c r="F45" i="3"/>
  <c r="F48" i="3" s="1"/>
  <c r="D6" i="7"/>
  <c r="D7" i="7"/>
  <c r="D8" i="7"/>
  <c r="D12" i="7"/>
  <c r="D11" i="7"/>
  <c r="D10" i="7"/>
  <c r="D9" i="7"/>
  <c r="D5" i="7"/>
  <c r="E2" i="8"/>
  <c r="J10" i="8"/>
  <c r="I11" i="8"/>
  <c r="E16" i="5" l="1"/>
  <c r="G3" i="8"/>
  <c r="G15" i="8" s="1"/>
  <c r="E9" i="7"/>
  <c r="E10" i="7"/>
  <c r="E11" i="7"/>
  <c r="E5" i="7"/>
  <c r="F3" i="8"/>
  <c r="F19" i="8" s="1"/>
  <c r="E12" i="7"/>
  <c r="E8" i="7"/>
  <c r="E7" i="7"/>
  <c r="F5" i="7"/>
  <c r="F8" i="7"/>
  <c r="F12" i="7"/>
  <c r="F10" i="7"/>
  <c r="F11" i="7"/>
  <c r="F9" i="7"/>
  <c r="F6" i="7"/>
  <c r="H6" i="7" s="1"/>
  <c r="F7" i="7"/>
  <c r="E6" i="8"/>
  <c r="E7" i="8"/>
  <c r="E8" i="8"/>
  <c r="E9" i="8"/>
  <c r="E10" i="8"/>
  <c r="E11" i="8"/>
  <c r="E12" i="8"/>
  <c r="E13" i="8"/>
  <c r="E14" i="8"/>
  <c r="E15" i="8"/>
  <c r="E16" i="8"/>
  <c r="E17" i="8"/>
  <c r="E18" i="8"/>
  <c r="E19" i="8"/>
  <c r="E20" i="8"/>
  <c r="E5" i="8"/>
  <c r="I12" i="8"/>
  <c r="J11" i="8"/>
  <c r="F9" i="8" l="1"/>
  <c r="F13" i="8"/>
  <c r="G20" i="8"/>
  <c r="F8" i="8"/>
  <c r="G19" i="8"/>
  <c r="F17" i="8"/>
  <c r="G11" i="8"/>
  <c r="G10" i="8"/>
  <c r="H10" i="7"/>
  <c r="H12" i="7"/>
  <c r="H8" i="7"/>
  <c r="F18" i="8"/>
  <c r="F11" i="8"/>
  <c r="G13" i="8"/>
  <c r="G18" i="8"/>
  <c r="G16" i="8"/>
  <c r="G8" i="8"/>
  <c r="G14" i="8"/>
  <c r="G9" i="8"/>
  <c r="G7" i="8"/>
  <c r="G17" i="8"/>
  <c r="G6" i="8"/>
  <c r="G12" i="8"/>
  <c r="G5" i="8"/>
  <c r="H11" i="7"/>
  <c r="H7" i="7"/>
  <c r="H5" i="7"/>
  <c r="H9" i="7"/>
  <c r="F10" i="8"/>
  <c r="F6" i="8"/>
  <c r="F7" i="8"/>
  <c r="F20" i="8"/>
  <c r="F12" i="8"/>
  <c r="F14" i="8"/>
  <c r="F5" i="8"/>
  <c r="F15" i="8"/>
  <c r="F16" i="8"/>
  <c r="J12" i="8"/>
  <c r="I13" i="8"/>
  <c r="I14" i="8" l="1"/>
  <c r="J13" i="8"/>
  <c r="J14" i="8" l="1"/>
  <c r="I15" i="8"/>
  <c r="I16" i="8" l="1"/>
  <c r="J15" i="8"/>
  <c r="J16" i="8" l="1"/>
  <c r="I17" i="8"/>
  <c r="I18" i="8" l="1"/>
  <c r="J17" i="8"/>
  <c r="J18" i="8" l="1"/>
  <c r="I19" i="8"/>
  <c r="I20" i="8" l="1"/>
  <c r="J20" i="8" s="1"/>
  <c r="J19" i="8"/>
</calcChain>
</file>

<file path=xl/sharedStrings.xml><?xml version="1.0" encoding="utf-8"?>
<sst xmlns="http://schemas.openxmlformats.org/spreadsheetml/2006/main" count="171" uniqueCount="134">
  <si>
    <t>Operating Revenue</t>
  </si>
  <si>
    <t>Actual Yr 1</t>
  </si>
  <si>
    <t>Actual Yr 2</t>
  </si>
  <si>
    <t>Actual Yr 3</t>
  </si>
  <si>
    <t>3-yr Diff 
+ or -</t>
  </si>
  <si>
    <t>% Diff 
3-year period</t>
  </si>
  <si>
    <t>Fixed or Variable</t>
  </si>
  <si>
    <t>Water Sales</t>
  </si>
  <si>
    <t>Total Revenue</t>
  </si>
  <si>
    <t>Operating expenses</t>
  </si>
  <si>
    <t>Fixed</t>
  </si>
  <si>
    <t>Variable</t>
  </si>
  <si>
    <t>Total Operating expenses</t>
  </si>
  <si>
    <t>NET Operating Income (LOSS)</t>
  </si>
  <si>
    <t>Other Income &amp; expenses</t>
  </si>
  <si>
    <t>Principal and Interest Payments on Long Term Debt</t>
  </si>
  <si>
    <t>Capital Outlay</t>
  </si>
  <si>
    <t>NET Income (LOSS)</t>
  </si>
  <si>
    <t>Principal and Interest on Long-Term Debt</t>
  </si>
  <si>
    <t>Capital Outlays</t>
  </si>
  <si>
    <t>Name of System</t>
  </si>
  <si>
    <t>Date Prepared</t>
  </si>
  <si>
    <t>Number of Customers</t>
  </si>
  <si>
    <t>Annual Billing Periods</t>
  </si>
  <si>
    <t>Annual Usage</t>
  </si>
  <si>
    <t>gallons</t>
  </si>
  <si>
    <t>Current Collection Rate</t>
  </si>
  <si>
    <t>(For example, monthly billing would be 12)</t>
  </si>
  <si>
    <t>Projected Operating Revenue</t>
  </si>
  <si>
    <t>Base Year</t>
  </si>
  <si>
    <t>Multiplier</t>
  </si>
  <si>
    <t>Base Year +1</t>
  </si>
  <si>
    <t>Base Year +2</t>
  </si>
  <si>
    <t>Base Year +3</t>
  </si>
  <si>
    <t>Current Base Rate</t>
  </si>
  <si>
    <t>Current Flow Rate (per 1,000 gallons)</t>
  </si>
  <si>
    <t>Current Annual Billing Periods</t>
  </si>
  <si>
    <t>Expected Total Customers</t>
  </si>
  <si>
    <t>Expected Total Gallons Sold</t>
  </si>
  <si>
    <t>Expected Collection Rate</t>
  </si>
  <si>
    <t>Total Projected Operating Revenue</t>
  </si>
  <si>
    <t>Total Projected Operating Expenses</t>
  </si>
  <si>
    <t>Projected NET Operating Income (LOSS)</t>
  </si>
  <si>
    <t>Projected Other Income &amp; Expenses</t>
  </si>
  <si>
    <t>Projected NET Income (LOSS)</t>
  </si>
  <si>
    <t>Current Flow Rate</t>
  </si>
  <si>
    <t>per 1,000 gallons</t>
  </si>
  <si>
    <t>Total Customers</t>
  </si>
  <si>
    <t>Total Expenses</t>
  </si>
  <si>
    <t>Additional Reserve Funds Needed</t>
  </si>
  <si>
    <t>Financial Target</t>
  </si>
  <si>
    <t>Total Revenue Other Than Water Sales</t>
  </si>
  <si>
    <t>Revenue Needed from Water Sales</t>
  </si>
  <si>
    <t>Projected Water Sales Under Current Rates</t>
  </si>
  <si>
    <t>Additoinal Revenue Needed from Water Sales</t>
  </si>
  <si>
    <t>Increase from Base Rate Only:</t>
  </si>
  <si>
    <t>New Base Rate ($/month)</t>
  </si>
  <si>
    <t>Existing Flow Rate ($/1,000 gallons)</t>
  </si>
  <si>
    <t>Increase from Flow Rate Only:</t>
  </si>
  <si>
    <t>Exisiting Base Rate ($/month)</t>
  </si>
  <si>
    <t>New Flow Rate ($/1,000 gallons)</t>
  </si>
  <si>
    <t>Increases to Both Base Rate and Flow Rate:</t>
  </si>
  <si>
    <t>Fixed Operating Expenses</t>
  </si>
  <si>
    <t>Total Fixed Expenses</t>
  </si>
  <si>
    <t>Total Variable Expenses</t>
  </si>
  <si>
    <t>Expected Annual Billing Periods</t>
  </si>
  <si>
    <t>Base Rate Covering Fixed Expenses</t>
  </si>
  <si>
    <t>Flow Rate Covering Variable Expenses</t>
  </si>
  <si>
    <t>Description of Rate Option</t>
  </si>
  <si>
    <t>Fixed by Base; Variable by Flow</t>
  </si>
  <si>
    <t>Base Rate</t>
  </si>
  <si>
    <t>Flow Rate</t>
  </si>
  <si>
    <t>Customer</t>
  </si>
  <si>
    <t>Typical Usage</t>
  </si>
  <si>
    <t>Monthly Bill:
Option 1</t>
  </si>
  <si>
    <t>Monthly Bill:
Option 2</t>
  </si>
  <si>
    <t>Monthly Bill:
Option 3</t>
  </si>
  <si>
    <t>Monthly Bill:
Option 4</t>
  </si>
  <si>
    <t>Difference of Lowest to Highest</t>
  </si>
  <si>
    <t>Usage Level
(Gallons per month)</t>
  </si>
  <si>
    <t>Cumulative Total Customers</t>
  </si>
  <si>
    <t>Cumulative % of Total Customers</t>
  </si>
  <si>
    <t>0 to 1,000</t>
  </si>
  <si>
    <t>1,001 to 2,000</t>
  </si>
  <si>
    <t>2,001 to 3,000</t>
  </si>
  <si>
    <t>3,001 to 4,000</t>
  </si>
  <si>
    <t>4,001 to 5,000</t>
  </si>
  <si>
    <t>5,001 to 6,000</t>
  </si>
  <si>
    <t>6,001 to 7,000</t>
  </si>
  <si>
    <t>7,001 to 8,000</t>
  </si>
  <si>
    <t>8,001 to 9,000</t>
  </si>
  <si>
    <t>9,001 to 10,000</t>
  </si>
  <si>
    <t>10,001 to 11,000</t>
  </si>
  <si>
    <t>11,001 to 12,000</t>
  </si>
  <si>
    <t>12,001 to 13,000</t>
  </si>
  <si>
    <t>13,001 to 14,000</t>
  </si>
  <si>
    <t>14,001 to 15,000</t>
  </si>
  <si>
    <t>More than 15,000--at least</t>
  </si>
  <si>
    <t>Increase Base Rate Only</t>
  </si>
  <si>
    <t>Increase Flow Rate Only</t>
  </si>
  <si>
    <t>Increase Base and Flow Rates</t>
  </si>
  <si>
    <t>Convert CCF to Gallons</t>
  </si>
  <si>
    <t>In Gallons</t>
  </si>
  <si>
    <t>Current Flow Rate in CCF</t>
  </si>
  <si>
    <t>Per 1,000 gallons</t>
  </si>
  <si>
    <t>Annual Usage in Cubic Feet</t>
  </si>
  <si>
    <t>Additional Revenue Needed from Water Sales</t>
  </si>
  <si>
    <t>Unrestricted Reserves at Beginning of Year</t>
  </si>
  <si>
    <t>Unrestricted Reserves at End of Year</t>
  </si>
  <si>
    <t>Projected Unrestricted Reserves at Beginning of Year</t>
  </si>
  <si>
    <t>Projected Unrestricted Reserves at End of Year</t>
  </si>
  <si>
    <t>Unrestricted Reserve Target</t>
  </si>
  <si>
    <t>Current Unrestricted Reserve Funds</t>
  </si>
  <si>
    <t>Additional Unrestricted Reserve Funds Needed</t>
  </si>
  <si>
    <t>rcap1</t>
  </si>
  <si>
    <t>Formulate Great Rates Spreadsheet</t>
  </si>
  <si>
    <t>A Companion to the RCAP Guide</t>
  </si>
  <si>
    <t>This spreadsheet tool is a companion to RCAP's Formulate Great Rates guidebook.  The guidebook explains how to use these tables to calculate your financial target, measure the sufficiency of your current rates, and develop pricing alternatives.  You can download the Formulate Great Rates guidebook here:</t>
  </si>
  <si>
    <t>This spreadsheet allows users to model a uniform block rate structure for one customer class. It is intended for utiliites that have the legal authority to set their own rates. Rate setting can be a complicated process.  Systems serving 10,000 or fewer people are encouraged to contact RCAP for free technical assistance.  You can find your local RCAP technical assistance provider here:</t>
  </si>
  <si>
    <t>https://www.rcap.org/contact/</t>
  </si>
  <si>
    <t>Questions on the tool?  Contact</t>
  </si>
  <si>
    <t>This material is based upon work supported under a grant by the Rural Utilities Service, United States Department of Agriculture. Any opinions, findings, and conclusions or recommendations expressed in this material are solely the responsibility of the authors and do not necessarily represent the official views of the Rural Utilities Service.  This tool was developed by RCAP, Inc. with insight from Water Finance Assistance.</t>
  </si>
  <si>
    <t>RCAP is an equal opportunity employer and service provider.  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sex, disability, age, or reprisal or retaliation for prior civil rights activity in any program or activity conducted or funded by USDA.</t>
  </si>
  <si>
    <t>Other Income</t>
  </si>
  <si>
    <t>Other Expenses</t>
  </si>
  <si>
    <t>Total Other Income &amp; Expenses (NET)</t>
  </si>
  <si>
    <t>Total Projected Other Income &amp; Expenses (NET)</t>
  </si>
  <si>
    <t>Version 2.0.  Last Updated on 8/29/22</t>
  </si>
  <si>
    <t>Copyright © 2022, Rural Community Assistance Partnership, Inc.</t>
  </si>
  <si>
    <t>https://www.rcap.org/resources/formulate-great-rates-the-guide-to-conducting-a-rate-study-for-a-small-system/</t>
  </si>
  <si>
    <t>Lisa Fought</t>
  </si>
  <si>
    <t>RCAP Training &amp; Technical Services Specialist</t>
  </si>
  <si>
    <t>lfought@rcap.org</t>
  </si>
  <si>
    <t>231-526-9245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</si>
</sst>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164" formatCode="&quot;$&quot;#,##0"/>
    <numFmt numFmtId="165" formatCode="&quot;$&quot;#,##0.00"/>
    <numFmt numFmtId="166" formatCode="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indexed="8"/>
      <name val="Calibri"/>
      <family val="2"/>
      <scheme val="minor"/>
    </font>
    <font>
      <sz val="11"/>
      <color indexed="8"/>
      <name val="Calibri"/>
      <family val="2"/>
      <scheme val="minor"/>
    </font>
    <font>
      <sz val="11"/>
      <name val="Calibri"/>
      <family val="2"/>
      <scheme val="minor"/>
    </font>
    <font>
      <b/>
      <sz val="11"/>
      <name val="Calibri"/>
      <family val="2"/>
      <scheme val="minor"/>
    </font>
    <font>
      <b/>
      <sz val="12"/>
      <color theme="1"/>
      <name val="Calibri"/>
      <family val="2"/>
      <scheme val="minor"/>
    </font>
    <font>
      <u/>
      <sz val="11"/>
      <color theme="10"/>
      <name val="Calibri"/>
      <family val="2"/>
      <scheme val="minor"/>
    </font>
    <font>
      <b/>
      <sz val="14"/>
      <color theme="1"/>
      <name val="Calibri"/>
      <family val="2"/>
      <scheme val="minor"/>
    </font>
    <font>
      <i/>
      <sz val="14"/>
      <color theme="1"/>
      <name val="Calibri"/>
      <family val="2"/>
      <scheme val="minor"/>
    </font>
    <font>
      <sz val="14"/>
      <color theme="1"/>
      <name val="Calibri"/>
      <family val="2"/>
      <scheme val="minor"/>
    </font>
    <font>
      <u/>
      <sz val="14"/>
      <color theme="10"/>
      <name val="Calibri"/>
      <family val="2"/>
      <scheme val="minor"/>
    </font>
    <font>
      <u/>
      <sz val="13"/>
      <color theme="10"/>
      <name val="Calibri"/>
      <family val="2"/>
      <scheme val="minor"/>
    </font>
    <font>
      <sz val="13"/>
      <color theme="1"/>
      <name val="Calibri"/>
      <family val="2"/>
      <scheme val="minor"/>
    </font>
  </fonts>
  <fills count="8">
    <fill>
      <patternFill patternType="none"/>
    </fill>
    <fill>
      <patternFill patternType="gray125"/>
    </fill>
    <fill>
      <patternFill patternType="darkDown"/>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3876B0"/>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rgb="FF000000"/>
      </top>
      <bottom style="thin">
        <color rgb="FF000000"/>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rgb="FF000000"/>
      </top>
      <bottom style="medium">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142">
    <xf numFmtId="0" fontId="0" fillId="0" borderId="0" xfId="0"/>
    <xf numFmtId="0" fontId="4" fillId="0" borderId="1" xfId="0" applyFont="1" applyBorder="1" applyAlignment="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9" fontId="6" fillId="0" borderId="1" xfId="1" applyFont="1" applyFill="1" applyBorder="1" applyAlignment="1">
      <alignment horizontal="right" vertical="center"/>
    </xf>
    <xf numFmtId="3" fontId="5" fillId="2" borderId="3" xfId="0" applyNumberFormat="1" applyFont="1" applyFill="1" applyBorder="1" applyAlignment="1">
      <alignment horizontal="right" vertical="center" shrinkToFit="1"/>
    </xf>
    <xf numFmtId="5" fontId="4" fillId="0" borderId="1" xfId="0" applyNumberFormat="1" applyFont="1" applyBorder="1" applyAlignment="1">
      <alignment horizontal="right" vertical="center" shrinkToFit="1"/>
    </xf>
    <xf numFmtId="0" fontId="5" fillId="0" borderId="6" xfId="0" applyFont="1" applyBorder="1" applyAlignment="1">
      <alignment vertical="center"/>
    </xf>
    <xf numFmtId="3" fontId="5" fillId="0" borderId="2" xfId="0" applyNumberFormat="1" applyFont="1" applyBorder="1" applyAlignment="1">
      <alignment horizontal="right" vertical="center" shrinkToFit="1"/>
    </xf>
    <xf numFmtId="0" fontId="0" fillId="0" borderId="2" xfId="0" applyBorder="1" applyAlignment="1">
      <alignment horizontal="right"/>
    </xf>
    <xf numFmtId="0" fontId="4" fillId="0" borderId="6" xfId="0" applyFont="1" applyBorder="1" applyAlignment="1">
      <alignment vertical="center"/>
    </xf>
    <xf numFmtId="164" fontId="4" fillId="0" borderId="2" xfId="0" applyNumberFormat="1" applyFont="1" applyBorder="1" applyAlignment="1">
      <alignment horizontal="right" vertical="center" shrinkToFit="1"/>
    </xf>
    <xf numFmtId="3" fontId="5" fillId="2" borderId="1" xfId="0" applyNumberFormat="1" applyFont="1" applyFill="1" applyBorder="1" applyAlignment="1">
      <alignment horizontal="right" vertical="center" shrinkToFit="1"/>
    </xf>
    <xf numFmtId="0" fontId="0" fillId="0" borderId="0" xfId="0" applyAlignment="1">
      <alignment horizontal="right"/>
    </xf>
    <xf numFmtId="0" fontId="4" fillId="0" borderId="7" xfId="0" applyFont="1" applyBorder="1" applyAlignment="1">
      <alignment vertical="center"/>
    </xf>
    <xf numFmtId="164" fontId="4" fillId="0" borderId="8" xfId="0" applyNumberFormat="1" applyFont="1" applyBorder="1" applyAlignment="1">
      <alignment horizontal="right" vertical="center" shrinkToFit="1"/>
    </xf>
    <xf numFmtId="5" fontId="4" fillId="0" borderId="8" xfId="0" applyNumberFormat="1" applyFont="1" applyBorder="1" applyAlignment="1">
      <alignment horizontal="right" vertical="center" shrinkToFit="1"/>
    </xf>
    <xf numFmtId="9" fontId="4" fillId="0" borderId="8" xfId="0" applyNumberFormat="1" applyFont="1" applyBorder="1" applyAlignment="1">
      <alignment horizontal="right" vertical="center" shrinkToFit="1"/>
    </xf>
    <xf numFmtId="3" fontId="5" fillId="2" borderId="8" xfId="0" applyNumberFormat="1" applyFont="1" applyFill="1" applyBorder="1" applyAlignment="1">
      <alignment horizontal="right" vertical="center" shrinkToFit="1"/>
    </xf>
    <xf numFmtId="5" fontId="4" fillId="0" borderId="2" xfId="0" applyNumberFormat="1" applyFont="1" applyBorder="1" applyAlignment="1">
      <alignment horizontal="right" vertical="center" shrinkToFit="1"/>
    </xf>
    <xf numFmtId="0" fontId="0" fillId="0" borderId="0" xfId="0" applyAlignment="1">
      <alignment vertical="center"/>
    </xf>
    <xf numFmtId="0" fontId="3" fillId="0" borderId="9" xfId="0" applyFont="1" applyBorder="1"/>
    <xf numFmtId="3" fontId="5" fillId="2" borderId="10" xfId="0" applyNumberFormat="1" applyFont="1" applyFill="1" applyBorder="1" applyAlignment="1">
      <alignment horizontal="right" vertical="center" shrinkToFit="1"/>
    </xf>
    <xf numFmtId="0" fontId="3" fillId="0" borderId="11" xfId="0" applyFont="1" applyBorder="1"/>
    <xf numFmtId="0" fontId="0" fillId="0" borderId="11" xfId="0" applyBorder="1" applyAlignment="1">
      <alignment vertical="center"/>
    </xf>
    <xf numFmtId="3" fontId="5" fillId="2" borderId="12" xfId="0" applyNumberFormat="1" applyFont="1" applyFill="1" applyBorder="1" applyAlignment="1">
      <alignment horizontal="right" vertical="center" shrinkToFit="1"/>
    </xf>
    <xf numFmtId="0" fontId="4" fillId="0" borderId="0" xfId="0" applyFont="1" applyFill="1" applyBorder="1" applyAlignment="1">
      <alignment vertical="center" wrapText="1"/>
    </xf>
    <xf numFmtId="38" fontId="5" fillId="0" borderId="1" xfId="0" applyNumberFormat="1" applyFont="1" applyBorder="1" applyAlignment="1">
      <alignment horizontal="right" vertical="center" shrinkToFit="1"/>
    </xf>
    <xf numFmtId="6" fontId="4" fillId="0" borderId="1" xfId="0" applyNumberFormat="1" applyFont="1" applyBorder="1" applyAlignment="1">
      <alignment horizontal="right" vertical="center" shrinkToFit="1"/>
    </xf>
    <xf numFmtId="6" fontId="4" fillId="0" borderId="2" xfId="0" applyNumberFormat="1" applyFont="1" applyBorder="1" applyAlignment="1">
      <alignment horizontal="right" vertical="center" shrinkToFit="1"/>
    </xf>
    <xf numFmtId="9" fontId="7" fillId="0" borderId="1" xfId="1" applyFont="1" applyFill="1" applyBorder="1" applyAlignment="1">
      <alignment horizontal="right" vertical="center"/>
    </xf>
    <xf numFmtId="6" fontId="4" fillId="0" borderId="8" xfId="0" applyNumberFormat="1" applyFont="1" applyBorder="1" applyAlignment="1">
      <alignment horizontal="right" vertical="center" shrinkToFit="1"/>
    </xf>
    <xf numFmtId="0" fontId="5" fillId="4" borderId="6" xfId="0" applyFont="1" applyFill="1" applyBorder="1" applyAlignment="1">
      <alignment vertical="center"/>
    </xf>
    <xf numFmtId="5" fontId="3" fillId="0" borderId="11" xfId="0" applyNumberFormat="1" applyFont="1" applyBorder="1" applyAlignment="1">
      <alignment vertical="center"/>
    </xf>
    <xf numFmtId="5" fontId="3" fillId="0" borderId="9" xfId="0" applyNumberFormat="1" applyFont="1" applyBorder="1" applyAlignment="1">
      <alignment vertical="center"/>
    </xf>
    <xf numFmtId="0" fontId="0" fillId="0" borderId="2" xfId="0" applyBorder="1"/>
    <xf numFmtId="0" fontId="2" fillId="0" borderId="0" xfId="0" applyFont="1"/>
    <xf numFmtId="9" fontId="6" fillId="0" borderId="16" xfId="1" applyFont="1" applyFill="1" applyBorder="1" applyAlignment="1">
      <alignment horizontal="right" vertical="center"/>
    </xf>
    <xf numFmtId="3" fontId="5" fillId="2" borderId="17" xfId="0" applyNumberFormat="1" applyFont="1" applyFill="1" applyBorder="1" applyAlignment="1">
      <alignment horizontal="right" vertical="center" shrinkToFit="1"/>
    </xf>
    <xf numFmtId="0" fontId="4" fillId="0" borderId="1" xfId="0" applyFont="1" applyBorder="1" applyAlignment="1"/>
    <xf numFmtId="0" fontId="4" fillId="0" borderId="17" xfId="0" applyFont="1" applyBorder="1" applyAlignment="1">
      <alignment vertical="center"/>
    </xf>
    <xf numFmtId="0" fontId="4" fillId="0" borderId="18" xfId="0" applyFont="1" applyBorder="1" applyAlignment="1">
      <alignment vertical="center"/>
    </xf>
    <xf numFmtId="0" fontId="4" fillId="0" borderId="15" xfId="0" applyFont="1" applyBorder="1" applyAlignment="1">
      <alignment vertical="center" wrapText="1"/>
    </xf>
    <xf numFmtId="0" fontId="0" fillId="0" borderId="2" xfId="0" applyBorder="1" applyAlignment="1">
      <alignment vertical="center"/>
    </xf>
    <xf numFmtId="3" fontId="0" fillId="0" borderId="2" xfId="0" applyNumberFormat="1" applyBorder="1" applyAlignment="1">
      <alignment horizontal="right" vertical="center"/>
    </xf>
    <xf numFmtId="0" fontId="5" fillId="0" borderId="3" xfId="0" applyFont="1" applyBorder="1" applyAlignment="1">
      <alignment vertical="center"/>
    </xf>
    <xf numFmtId="3" fontId="5" fillId="0" borderId="3" xfId="0" applyNumberFormat="1" applyFont="1" applyBorder="1" applyAlignment="1">
      <alignment horizontal="right" vertical="center" shrinkToFit="1"/>
    </xf>
    <xf numFmtId="165" fontId="0" fillId="0" borderId="0" xfId="0" applyNumberFormat="1"/>
    <xf numFmtId="0" fontId="0" fillId="0" borderId="21" xfId="0" applyBorder="1" applyAlignment="1">
      <alignment horizontal="right"/>
    </xf>
    <xf numFmtId="0" fontId="4" fillId="0" borderId="17" xfId="0" applyFont="1" applyBorder="1" applyAlignment="1"/>
    <xf numFmtId="3" fontId="0" fillId="0" borderId="19" xfId="0" applyNumberFormat="1" applyBorder="1" applyAlignment="1">
      <alignment vertical="center"/>
    </xf>
    <xf numFmtId="0" fontId="0" fillId="0" borderId="0" xfId="0" applyAlignment="1">
      <alignment horizontal="center"/>
    </xf>
    <xf numFmtId="0" fontId="5" fillId="0" borderId="2" xfId="0" applyFont="1" applyBorder="1" applyAlignment="1">
      <alignment vertical="center"/>
    </xf>
    <xf numFmtId="3" fontId="0" fillId="0" borderId="2" xfId="0" applyNumberFormat="1" applyBorder="1"/>
    <xf numFmtId="0" fontId="4" fillId="0" borderId="2" xfId="0" applyFont="1" applyBorder="1" applyAlignment="1">
      <alignment vertical="center"/>
    </xf>
    <xf numFmtId="164" fontId="3" fillId="0" borderId="2" xfId="0" applyNumberFormat="1" applyFont="1" applyBorder="1"/>
    <xf numFmtId="0" fontId="3" fillId="0" borderId="8" xfId="0" applyFont="1" applyBorder="1"/>
    <xf numFmtId="164" fontId="3" fillId="0" borderId="8" xfId="0" applyNumberFormat="1" applyFont="1" applyBorder="1"/>
    <xf numFmtId="0" fontId="5" fillId="0" borderId="22" xfId="0" applyFont="1" applyBorder="1" applyAlignment="1">
      <alignment vertical="center"/>
    </xf>
    <xf numFmtId="0" fontId="5" fillId="4" borderId="1" xfId="0" applyFont="1" applyFill="1" applyBorder="1" applyAlignment="1">
      <alignment vertical="center"/>
    </xf>
    <xf numFmtId="0" fontId="0" fillId="0" borderId="14" xfId="0" applyBorder="1"/>
    <xf numFmtId="164" fontId="0" fillId="0" borderId="14" xfId="0" applyNumberFormat="1" applyBorder="1"/>
    <xf numFmtId="165" fontId="0" fillId="0" borderId="2" xfId="0" applyNumberFormat="1" applyBorder="1"/>
    <xf numFmtId="0" fontId="5" fillId="0" borderId="25" xfId="0" applyFont="1" applyBorder="1" applyAlignment="1">
      <alignment vertical="center"/>
    </xf>
    <xf numFmtId="0" fontId="5" fillId="0" borderId="26" xfId="0" applyFont="1" applyBorder="1" applyAlignment="1">
      <alignment vertical="center"/>
    </xf>
    <xf numFmtId="0" fontId="3" fillId="0" borderId="2" xfId="0" applyFont="1" applyBorder="1"/>
    <xf numFmtId="9" fontId="0" fillId="0" borderId="2" xfId="1" applyFont="1" applyBorder="1"/>
    <xf numFmtId="1" fontId="0" fillId="0" borderId="2" xfId="0" applyNumberFormat="1" applyBorder="1"/>
    <xf numFmtId="9" fontId="0" fillId="0" borderId="2" xfId="1" applyFont="1" applyBorder="1" applyAlignment="1">
      <alignment horizontal="right" vertical="center"/>
    </xf>
    <xf numFmtId="0" fontId="3" fillId="0" borderId="2" xfId="0" applyFont="1" applyBorder="1" applyAlignment="1">
      <alignment horizontal="right" wrapText="1"/>
    </xf>
    <xf numFmtId="0" fontId="3" fillId="0" borderId="2" xfId="0" applyFont="1" applyBorder="1" applyAlignment="1">
      <alignment horizontal="right"/>
    </xf>
    <xf numFmtId="0" fontId="3" fillId="0" borderId="15" xfId="0" applyFont="1" applyBorder="1" applyAlignment="1">
      <alignment horizontal="right"/>
    </xf>
    <xf numFmtId="165" fontId="0" fillId="0" borderId="15" xfId="0" applyNumberFormat="1" applyBorder="1"/>
    <xf numFmtId="0" fontId="3" fillId="0" borderId="2" xfId="0" applyFont="1" applyBorder="1" applyAlignment="1">
      <alignment wrapText="1"/>
    </xf>
    <xf numFmtId="0" fontId="0" fillId="0" borderId="2" xfId="0" applyBorder="1" applyAlignment="1">
      <alignment wrapText="1"/>
    </xf>
    <xf numFmtId="0" fontId="0" fillId="0" borderId="2" xfId="0" applyFill="1" applyBorder="1" applyAlignment="1">
      <alignment horizontal="center" wrapText="1"/>
    </xf>
    <xf numFmtId="0" fontId="0" fillId="6" borderId="31" xfId="0" applyFill="1" applyBorder="1"/>
    <xf numFmtId="0" fontId="0" fillId="6" borderId="32" xfId="0" applyFill="1" applyBorder="1"/>
    <xf numFmtId="0" fontId="0" fillId="6" borderId="33" xfId="0" applyFill="1" applyBorder="1"/>
    <xf numFmtId="0" fontId="0" fillId="6" borderId="30" xfId="0" applyFill="1" applyBorder="1"/>
    <xf numFmtId="0" fontId="0" fillId="6" borderId="0" xfId="0" applyFill="1" applyBorder="1"/>
    <xf numFmtId="0" fontId="0" fillId="6" borderId="13" xfId="0" applyFill="1" applyBorder="1"/>
    <xf numFmtId="0" fontId="0" fillId="6" borderId="27" xfId="0" applyFill="1" applyBorder="1"/>
    <xf numFmtId="0" fontId="0" fillId="6" borderId="28" xfId="0" applyFill="1" applyBorder="1"/>
    <xf numFmtId="0" fontId="0" fillId="6" borderId="29" xfId="0" applyFill="1" applyBorder="1"/>
    <xf numFmtId="0" fontId="8" fillId="6" borderId="0" xfId="0" applyFont="1" applyFill="1" applyBorder="1"/>
    <xf numFmtId="166" fontId="0" fillId="0" borderId="20" xfId="1" applyNumberFormat="1" applyFont="1" applyFill="1" applyBorder="1" applyAlignment="1">
      <alignment vertical="center"/>
    </xf>
    <xf numFmtId="166" fontId="0" fillId="0" borderId="11" xfId="1" applyNumberFormat="1" applyFont="1" applyFill="1" applyBorder="1" applyAlignment="1">
      <alignment horizontal="right" vertical="center"/>
    </xf>
    <xf numFmtId="0" fontId="3" fillId="4" borderId="9" xfId="0" applyFont="1" applyFill="1" applyBorder="1"/>
    <xf numFmtId="0" fontId="3" fillId="4" borderId="11" xfId="0" applyFont="1" applyFill="1" applyBorder="1"/>
    <xf numFmtId="14" fontId="0" fillId="3" borderId="14" xfId="0" applyNumberFormat="1" applyFill="1" applyBorder="1" applyProtection="1">
      <protection locked="0"/>
    </xf>
    <xf numFmtId="3" fontId="0" fillId="3" borderId="15" xfId="0" applyNumberFormat="1" applyFill="1" applyBorder="1" applyProtection="1">
      <protection locked="0"/>
    </xf>
    <xf numFmtId="3" fontId="0" fillId="3" borderId="2" xfId="0" applyNumberFormat="1" applyFill="1" applyBorder="1" applyProtection="1">
      <protection locked="0"/>
    </xf>
    <xf numFmtId="166" fontId="0" fillId="3" borderId="2" xfId="1" applyNumberFormat="1" applyFont="1" applyFill="1" applyBorder="1" applyProtection="1">
      <protection locked="0"/>
    </xf>
    <xf numFmtId="165" fontId="0" fillId="3" borderId="2" xfId="0" applyNumberFormat="1" applyFill="1" applyBorder="1" applyProtection="1">
      <protection locked="0"/>
    </xf>
    <xf numFmtId="0" fontId="0" fillId="5" borderId="2" xfId="0" applyFill="1" applyBorder="1" applyProtection="1">
      <protection locked="0"/>
    </xf>
    <xf numFmtId="165" fontId="0" fillId="5" borderId="2" xfId="0" applyNumberFormat="1" applyFill="1" applyBorder="1" applyProtection="1">
      <protection locked="0"/>
    </xf>
    <xf numFmtId="0" fontId="5" fillId="3" borderId="1" xfId="0" applyFont="1" applyFill="1" applyBorder="1" applyAlignment="1" applyProtection="1">
      <alignment vertical="center"/>
      <protection locked="0"/>
    </xf>
    <xf numFmtId="38" fontId="5" fillId="3" borderId="1" xfId="0" applyNumberFormat="1" applyFont="1" applyFill="1" applyBorder="1" applyAlignment="1" applyProtection="1">
      <alignment horizontal="right" vertical="center" shrinkToFit="1"/>
      <protection locked="0"/>
    </xf>
    <xf numFmtId="0" fontId="5" fillId="3" borderId="6" xfId="0" applyFont="1" applyFill="1" applyBorder="1" applyAlignment="1" applyProtection="1">
      <alignment vertical="center"/>
      <protection locked="0"/>
    </xf>
    <xf numFmtId="38" fontId="5" fillId="3" borderId="2" xfId="0" applyNumberFormat="1" applyFont="1" applyFill="1" applyBorder="1" applyAlignment="1" applyProtection="1">
      <alignment horizontal="right" vertical="center" shrinkToFit="1"/>
      <protection locked="0"/>
    </xf>
    <xf numFmtId="0" fontId="0" fillId="3" borderId="2" xfId="0" applyFill="1" applyBorder="1" applyAlignment="1" applyProtection="1">
      <alignment horizontal="right"/>
      <protection locked="0"/>
    </xf>
    <xf numFmtId="3" fontId="5" fillId="3" borderId="2" xfId="0" applyNumberFormat="1" applyFont="1" applyFill="1" applyBorder="1" applyAlignment="1" applyProtection="1">
      <alignment horizontal="right" vertical="center" shrinkToFit="1"/>
      <protection locked="0"/>
    </xf>
    <xf numFmtId="37" fontId="5" fillId="3" borderId="2" xfId="0" applyNumberFormat="1" applyFont="1" applyFill="1" applyBorder="1" applyAlignment="1" applyProtection="1">
      <alignment horizontal="right" vertical="center" shrinkToFit="1"/>
      <protection locked="0"/>
    </xf>
    <xf numFmtId="0" fontId="3" fillId="3" borderId="9" xfId="0" applyFont="1" applyFill="1" applyBorder="1" applyAlignment="1" applyProtection="1">
      <alignment vertical="center"/>
      <protection locked="0"/>
    </xf>
    <xf numFmtId="166" fontId="0" fillId="3" borderId="2" xfId="1" applyNumberFormat="1" applyFont="1" applyFill="1" applyBorder="1" applyAlignment="1" applyProtection="1">
      <alignment vertical="center"/>
      <protection locked="0"/>
    </xf>
    <xf numFmtId="166" fontId="0" fillId="3" borderId="11" xfId="1" applyNumberFormat="1" applyFont="1" applyFill="1" applyBorder="1" applyAlignment="1" applyProtection="1">
      <alignment vertical="center"/>
      <protection locked="0"/>
    </xf>
    <xf numFmtId="166" fontId="5" fillId="3" borderId="1" xfId="1" applyNumberFormat="1" applyFont="1" applyFill="1" applyBorder="1" applyAlignment="1" applyProtection="1">
      <alignment horizontal="right" vertical="center" shrinkToFit="1"/>
      <protection locked="0"/>
    </xf>
    <xf numFmtId="166" fontId="5" fillId="3" borderId="2" xfId="1" applyNumberFormat="1" applyFont="1" applyFill="1" applyBorder="1" applyAlignment="1" applyProtection="1">
      <alignment horizontal="right" vertical="center" shrinkToFit="1"/>
      <protection locked="0"/>
    </xf>
    <xf numFmtId="9" fontId="5" fillId="3" borderId="2" xfId="1" applyFont="1" applyFill="1" applyBorder="1" applyAlignment="1" applyProtection="1">
      <alignment horizontal="right" vertical="center" shrinkToFit="1"/>
      <protection locked="0"/>
    </xf>
    <xf numFmtId="5" fontId="5" fillId="3" borderId="2" xfId="0" applyNumberFormat="1" applyFont="1" applyFill="1" applyBorder="1" applyAlignment="1" applyProtection="1">
      <alignment horizontal="right" vertical="center" shrinkToFit="1"/>
      <protection locked="0"/>
    </xf>
    <xf numFmtId="3" fontId="0" fillId="5" borderId="2" xfId="0" applyNumberFormat="1" applyFill="1" applyBorder="1" applyProtection="1">
      <protection locked="0"/>
    </xf>
    <xf numFmtId="0" fontId="12" fillId="4" borderId="0" xfId="0" applyFont="1" applyFill="1"/>
    <xf numFmtId="0" fontId="13" fillId="4" borderId="0" xfId="2" applyFont="1" applyFill="1"/>
    <xf numFmtId="0" fontId="12" fillId="4" borderId="0" xfId="0" applyFont="1" applyFill="1" applyAlignment="1">
      <alignment horizontal="center" vertical="center" wrapText="1"/>
    </xf>
    <xf numFmtId="0" fontId="11" fillId="4" borderId="0" xfId="0" applyFont="1" applyFill="1" applyAlignment="1">
      <alignment horizontal="center" wrapText="1"/>
    </xf>
    <xf numFmtId="0" fontId="0" fillId="5" borderId="2" xfId="0" applyFill="1" applyBorder="1" applyAlignment="1" applyProtection="1">
      <alignment horizontal="right"/>
      <protection locked="0"/>
    </xf>
    <xf numFmtId="0" fontId="5" fillId="0" borderId="6" xfId="0" applyFont="1" applyFill="1" applyBorder="1" applyAlignment="1" applyProtection="1">
      <alignment vertical="center"/>
    </xf>
    <xf numFmtId="0" fontId="13" fillId="7" borderId="0" xfId="2" applyFont="1" applyFill="1"/>
    <xf numFmtId="0" fontId="12" fillId="7" borderId="0" xfId="0" applyFont="1" applyFill="1"/>
    <xf numFmtId="0" fontId="10" fillId="4" borderId="0" xfId="0" applyFont="1" applyFill="1"/>
    <xf numFmtId="0" fontId="11" fillId="4" borderId="0" xfId="0" applyFont="1" applyFill="1"/>
    <xf numFmtId="0" fontId="12" fillId="4" borderId="0" xfId="0" applyFont="1" applyFill="1"/>
    <xf numFmtId="0" fontId="11" fillId="4" borderId="0" xfId="0" applyFont="1" applyFill="1" applyAlignment="1">
      <alignment horizontal="center" wrapText="1"/>
    </xf>
    <xf numFmtId="0" fontId="13" fillId="4" borderId="0" xfId="2" applyFont="1" applyFill="1"/>
    <xf numFmtId="0" fontId="11" fillId="4" borderId="0" xfId="0" applyFont="1" applyFill="1" applyAlignment="1">
      <alignment horizontal="center"/>
    </xf>
    <xf numFmtId="0" fontId="12" fillId="4" borderId="0" xfId="0" applyFont="1" applyFill="1" applyAlignment="1">
      <alignment horizontal="left" vertical="top" wrapText="1"/>
    </xf>
    <xf numFmtId="0" fontId="14" fillId="4" borderId="0" xfId="2" applyFont="1" applyFill="1"/>
    <xf numFmtId="0" fontId="15" fillId="4" borderId="0" xfId="0" applyFont="1" applyFill="1"/>
    <xf numFmtId="0" fontId="0" fillId="3" borderId="2" xfId="0" applyFill="1" applyBorder="1" applyProtection="1">
      <protection locked="0"/>
    </xf>
    <xf numFmtId="0" fontId="6" fillId="0" borderId="0" xfId="0" applyFont="1" applyAlignment="1">
      <alignment vertical="center"/>
    </xf>
    <xf numFmtId="0" fontId="0" fillId="0" borderId="4" xfId="0" applyBorder="1" applyAlignment="1">
      <alignment vertical="center"/>
    </xf>
    <xf numFmtId="0" fontId="4" fillId="0" borderId="5" xfId="0" applyFont="1" applyBorder="1" applyAlignment="1">
      <alignment vertical="center"/>
    </xf>
    <xf numFmtId="0" fontId="4" fillId="0" borderId="0" xfId="0" applyFont="1" applyAlignment="1">
      <alignment vertical="center"/>
    </xf>
    <xf numFmtId="165" fontId="0" fillId="0" borderId="2" xfId="0" applyNumberFormat="1" applyBorder="1" applyAlignment="1">
      <alignment horizontal="center" vertical="center"/>
    </xf>
    <xf numFmtId="1" fontId="0" fillId="0" borderId="2" xfId="0" applyNumberFormat="1" applyBorder="1" applyAlignment="1">
      <alignment horizontal="center" vertical="center"/>
    </xf>
    <xf numFmtId="165" fontId="0" fillId="0" borderId="23"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19" xfId="0" applyNumberFormat="1" applyBorder="1" applyAlignment="1">
      <alignment horizontal="center" vertical="center"/>
    </xf>
    <xf numFmtId="1" fontId="0" fillId="0" borderId="23" xfId="0" applyNumberFormat="1" applyBorder="1" applyAlignment="1">
      <alignment horizontal="center" vertical="center"/>
    </xf>
    <xf numFmtId="1" fontId="0" fillId="0" borderId="24" xfId="0" applyNumberFormat="1" applyBorder="1" applyAlignment="1">
      <alignment horizontal="center" vertical="center"/>
    </xf>
    <xf numFmtId="1" fontId="0" fillId="0" borderId="19" xfId="0" applyNumberFormat="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DB6DB"/>
      <color rgb="FFD9E1F2"/>
      <color rgb="FF3876B0"/>
      <color rgb="FF5191CD"/>
      <color rgb="FF598A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146957</xdr:colOff>
      <xdr:row>1</xdr:row>
      <xdr:rowOff>134748</xdr:rowOff>
    </xdr:from>
    <xdr:to>
      <xdr:col>4</xdr:col>
      <xdr:colOff>351064</xdr:colOff>
      <xdr:row>5</xdr:row>
      <xdr:rowOff>183021</xdr:rowOff>
    </xdr:to>
    <xdr:pic>
      <xdr:nvPicPr>
        <xdr:cNvPr id="3" name="Picture 2">
          <a:extLst>
            <a:ext uri="{FF2B5EF4-FFF2-40B4-BE49-F238E27FC236}">
              <a16:creationId xmlns:a16="http://schemas.microsoft.com/office/drawing/2014/main" id="{E2AC7CED-2D4C-4568-A609-53A2BA111A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83771" y="368791"/>
          <a:ext cx="2119085" cy="9799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fought@rcap.org" TargetMode="External"/><Relationship Id="rId2" Type="http://schemas.openxmlformats.org/officeDocument/2006/relationships/hyperlink" Target="https://www.rcap.org/contact/" TargetMode="External"/><Relationship Id="rId1" Type="http://schemas.openxmlformats.org/officeDocument/2006/relationships/hyperlink" Target="https://www.rcap.org/resources/formulate-great-rates-the-guide-to-conducting-a-rate-study-for-a-small-syste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5B50-6692-44C3-8403-1AD89A10A250}">
  <dimension ref="A1:L43"/>
  <sheetViews>
    <sheetView tabSelected="1" topLeftCell="A9" workbookViewId="0">
      <selection activeCell="B13" sqref="B13:L13"/>
    </sheetView>
  </sheetViews>
  <sheetFormatPr defaultColWidth="9.07421875" defaultRowHeight="18.45" x14ac:dyDescent="0.5"/>
  <cols>
    <col min="1" max="11" width="9.07421875" style="119"/>
    <col min="12" max="12" width="20.53515625" style="119" customWidth="1"/>
    <col min="13" max="16384" width="9.07421875" style="119"/>
  </cols>
  <sheetData>
    <row r="1" spans="1:12" x14ac:dyDescent="0.5">
      <c r="A1" s="118"/>
    </row>
    <row r="2" spans="1:12" x14ac:dyDescent="0.5">
      <c r="A2" s="118"/>
      <c r="B2" s="112"/>
      <c r="C2" s="112"/>
      <c r="D2" s="112"/>
      <c r="E2" s="112"/>
      <c r="F2" s="112"/>
      <c r="G2" s="112"/>
      <c r="H2" s="112"/>
      <c r="I2" s="112"/>
      <c r="J2" s="112"/>
      <c r="K2" s="112"/>
      <c r="L2" s="112"/>
    </row>
    <row r="3" spans="1:12" x14ac:dyDescent="0.5">
      <c r="B3" s="112"/>
      <c r="C3" s="112"/>
      <c r="D3" s="112"/>
      <c r="E3" s="112"/>
      <c r="F3" s="120" t="s">
        <v>115</v>
      </c>
      <c r="G3" s="120"/>
      <c r="H3" s="120"/>
      <c r="I3" s="120"/>
      <c r="J3" s="120"/>
      <c r="K3" s="120"/>
      <c r="L3" s="120"/>
    </row>
    <row r="4" spans="1:12" x14ac:dyDescent="0.5">
      <c r="B4" s="112"/>
      <c r="C4" s="112"/>
      <c r="D4" s="112"/>
      <c r="E4" s="112"/>
      <c r="F4" s="121" t="s">
        <v>116</v>
      </c>
      <c r="G4" s="121"/>
      <c r="H4" s="121"/>
      <c r="I4" s="121"/>
      <c r="J4" s="121"/>
      <c r="K4" s="121"/>
      <c r="L4" s="121"/>
    </row>
    <row r="5" spans="1:12" x14ac:dyDescent="0.5">
      <c r="B5" s="112"/>
      <c r="C5" s="112"/>
      <c r="D5" s="112"/>
      <c r="E5" s="112"/>
      <c r="F5" s="112"/>
      <c r="G5" s="112"/>
      <c r="H5" s="112"/>
      <c r="I5" s="112"/>
      <c r="J5" s="112"/>
      <c r="K5" s="112"/>
      <c r="L5" s="112"/>
    </row>
    <row r="6" spans="1:12" x14ac:dyDescent="0.5">
      <c r="B6" s="112"/>
      <c r="C6" s="112"/>
      <c r="D6" s="112"/>
      <c r="E6" s="112"/>
      <c r="F6" s="122" t="s">
        <v>127</v>
      </c>
      <c r="G6" s="122"/>
      <c r="H6" s="122"/>
      <c r="I6" s="122"/>
      <c r="J6" s="122"/>
      <c r="K6" s="122"/>
      <c r="L6" s="122"/>
    </row>
    <row r="7" spans="1:12" ht="23.25" customHeight="1" x14ac:dyDescent="0.5">
      <c r="B7" s="112"/>
      <c r="C7" s="112"/>
      <c r="D7" s="112"/>
      <c r="E7" s="112"/>
      <c r="F7" s="112"/>
      <c r="G7" s="112"/>
      <c r="H7" s="112"/>
      <c r="I7" s="112"/>
      <c r="J7" s="112"/>
      <c r="K7" s="112"/>
      <c r="L7" s="112"/>
    </row>
    <row r="8" spans="1:12" x14ac:dyDescent="0.5">
      <c r="B8" s="126" t="s">
        <v>117</v>
      </c>
      <c r="C8" s="126"/>
      <c r="D8" s="126"/>
      <c r="E8" s="126"/>
      <c r="F8" s="126"/>
      <c r="G8" s="126"/>
      <c r="H8" s="126"/>
      <c r="I8" s="126"/>
      <c r="J8" s="126"/>
      <c r="K8" s="126"/>
      <c r="L8" s="126"/>
    </row>
    <row r="9" spans="1:12" x14ac:dyDescent="0.5">
      <c r="B9" s="126"/>
      <c r="C9" s="126"/>
      <c r="D9" s="126"/>
      <c r="E9" s="126"/>
      <c r="F9" s="126"/>
      <c r="G9" s="126"/>
      <c r="H9" s="126"/>
      <c r="I9" s="126"/>
      <c r="J9" s="126"/>
      <c r="K9" s="126"/>
      <c r="L9" s="126"/>
    </row>
    <row r="10" spans="1:12" x14ac:dyDescent="0.5">
      <c r="B10" s="126"/>
      <c r="C10" s="126"/>
      <c r="D10" s="126"/>
      <c r="E10" s="126"/>
      <c r="F10" s="126"/>
      <c r="G10" s="126"/>
      <c r="H10" s="126"/>
      <c r="I10" s="126"/>
      <c r="J10" s="126"/>
      <c r="K10" s="126"/>
      <c r="L10" s="126"/>
    </row>
    <row r="11" spans="1:12" x14ac:dyDescent="0.5">
      <c r="B11" s="126"/>
      <c r="C11" s="126"/>
      <c r="D11" s="126"/>
      <c r="E11" s="126"/>
      <c r="F11" s="126"/>
      <c r="G11" s="126"/>
      <c r="H11" s="126"/>
      <c r="I11" s="126"/>
      <c r="J11" s="126"/>
      <c r="K11" s="126"/>
      <c r="L11" s="126"/>
    </row>
    <row r="12" spans="1:12" ht="4.5" customHeight="1" x14ac:dyDescent="0.5">
      <c r="B12" s="126"/>
      <c r="C12" s="126"/>
      <c r="D12" s="126"/>
      <c r="E12" s="126"/>
      <c r="F12" s="126"/>
      <c r="G12" s="126"/>
      <c r="H12" s="126"/>
      <c r="I12" s="126"/>
      <c r="J12" s="126"/>
      <c r="K12" s="126"/>
      <c r="L12" s="126"/>
    </row>
    <row r="13" spans="1:12" x14ac:dyDescent="0.5">
      <c r="B13" s="127" t="s">
        <v>129</v>
      </c>
      <c r="C13" s="128"/>
      <c r="D13" s="128"/>
      <c r="E13" s="128"/>
      <c r="F13" s="128"/>
      <c r="G13" s="128"/>
      <c r="H13" s="128"/>
      <c r="I13" s="128"/>
      <c r="J13" s="128"/>
      <c r="K13" s="128"/>
      <c r="L13" s="128"/>
    </row>
    <row r="14" spans="1:12" ht="31.5" customHeight="1" x14ac:dyDescent="0.5">
      <c r="B14" s="112"/>
      <c r="C14" s="112"/>
      <c r="D14" s="112"/>
      <c r="E14" s="112"/>
      <c r="F14" s="112"/>
      <c r="G14" s="112"/>
      <c r="H14" s="112"/>
      <c r="I14" s="112"/>
      <c r="J14" s="112"/>
      <c r="K14" s="112"/>
      <c r="L14" s="112"/>
    </row>
    <row r="15" spans="1:12" ht="15" customHeight="1" x14ac:dyDescent="0.5">
      <c r="B15" s="126" t="s">
        <v>118</v>
      </c>
      <c r="C15" s="126"/>
      <c r="D15" s="126"/>
      <c r="E15" s="126"/>
      <c r="F15" s="126"/>
      <c r="G15" s="126"/>
      <c r="H15" s="126"/>
      <c r="I15" s="126"/>
      <c r="J15" s="126"/>
      <c r="K15" s="126"/>
      <c r="L15" s="126"/>
    </row>
    <row r="16" spans="1:12" ht="15" customHeight="1" x14ac:dyDescent="0.5">
      <c r="B16" s="126"/>
      <c r="C16" s="126"/>
      <c r="D16" s="126"/>
      <c r="E16" s="126"/>
      <c r="F16" s="126"/>
      <c r="G16" s="126"/>
      <c r="H16" s="126"/>
      <c r="I16" s="126"/>
      <c r="J16" s="126"/>
      <c r="K16" s="126"/>
      <c r="L16" s="126"/>
    </row>
    <row r="17" spans="2:12" ht="15" customHeight="1" x14ac:dyDescent="0.5">
      <c r="B17" s="126"/>
      <c r="C17" s="126"/>
      <c r="D17" s="126"/>
      <c r="E17" s="126"/>
      <c r="F17" s="126"/>
      <c r="G17" s="126"/>
      <c r="H17" s="126"/>
      <c r="I17" s="126"/>
      <c r="J17" s="126"/>
      <c r="K17" s="126"/>
      <c r="L17" s="126"/>
    </row>
    <row r="18" spans="2:12" ht="15" customHeight="1" x14ac:dyDescent="0.5">
      <c r="B18" s="126"/>
      <c r="C18" s="126"/>
      <c r="D18" s="126"/>
      <c r="E18" s="126"/>
      <c r="F18" s="126"/>
      <c r="G18" s="126"/>
      <c r="H18" s="126"/>
      <c r="I18" s="126"/>
      <c r="J18" s="126"/>
      <c r="K18" s="126"/>
      <c r="L18" s="126"/>
    </row>
    <row r="19" spans="2:12" ht="15" customHeight="1" x14ac:dyDescent="0.5">
      <c r="B19" s="126"/>
      <c r="C19" s="126"/>
      <c r="D19" s="126"/>
      <c r="E19" s="126"/>
      <c r="F19" s="126"/>
      <c r="G19" s="126"/>
      <c r="H19" s="126"/>
      <c r="I19" s="126"/>
      <c r="J19" s="126"/>
      <c r="K19" s="126"/>
      <c r="L19" s="126"/>
    </row>
    <row r="20" spans="2:12" ht="1.5" customHeight="1" x14ac:dyDescent="0.5">
      <c r="B20" s="126"/>
      <c r="C20" s="126"/>
      <c r="D20" s="126"/>
      <c r="E20" s="126"/>
      <c r="F20" s="126"/>
      <c r="G20" s="126"/>
      <c r="H20" s="126"/>
      <c r="I20" s="126"/>
      <c r="J20" s="126"/>
      <c r="K20" s="126"/>
      <c r="L20" s="126"/>
    </row>
    <row r="21" spans="2:12" x14ac:dyDescent="0.5">
      <c r="B21" s="124" t="s">
        <v>119</v>
      </c>
      <c r="C21" s="122"/>
      <c r="D21" s="122"/>
      <c r="E21" s="122"/>
      <c r="F21" s="122"/>
      <c r="G21" s="122"/>
      <c r="H21" s="122"/>
      <c r="I21" s="122"/>
      <c r="J21" s="122"/>
      <c r="K21" s="122"/>
      <c r="L21" s="122"/>
    </row>
    <row r="22" spans="2:12" x14ac:dyDescent="0.5">
      <c r="B22" s="113"/>
      <c r="C22" s="112"/>
      <c r="D22" s="112"/>
      <c r="E22" s="112"/>
      <c r="F22" s="112"/>
      <c r="G22" s="112"/>
      <c r="H22" s="112"/>
      <c r="I22" s="112"/>
      <c r="J22" s="112"/>
      <c r="K22" s="112"/>
      <c r="L22" s="112"/>
    </row>
    <row r="23" spans="2:12" x14ac:dyDescent="0.5">
      <c r="B23" s="112"/>
      <c r="C23" s="112"/>
      <c r="D23" s="112"/>
      <c r="E23" s="112"/>
      <c r="F23" s="112"/>
      <c r="G23" s="112"/>
      <c r="H23" s="112"/>
      <c r="I23" s="112"/>
      <c r="J23" s="112"/>
      <c r="K23" s="112"/>
      <c r="L23" s="112"/>
    </row>
    <row r="24" spans="2:12" x14ac:dyDescent="0.5">
      <c r="B24" s="112" t="s">
        <v>120</v>
      </c>
      <c r="C24" s="112"/>
      <c r="D24" s="112"/>
      <c r="E24" s="112"/>
      <c r="F24" s="112"/>
      <c r="G24" s="112"/>
      <c r="H24" s="112"/>
      <c r="I24" s="112"/>
      <c r="J24" s="112"/>
      <c r="K24" s="112"/>
      <c r="L24" s="112"/>
    </row>
    <row r="25" spans="2:12" ht="10.5" customHeight="1" x14ac:dyDescent="0.5">
      <c r="B25" s="112"/>
      <c r="C25" s="112"/>
      <c r="D25" s="112"/>
      <c r="E25" s="112"/>
      <c r="F25" s="112"/>
      <c r="G25" s="112"/>
      <c r="H25" s="112"/>
      <c r="I25" s="112"/>
      <c r="J25" s="112"/>
      <c r="K25" s="112"/>
      <c r="L25" s="112"/>
    </row>
    <row r="26" spans="2:12" x14ac:dyDescent="0.5">
      <c r="B26" s="112" t="s">
        <v>130</v>
      </c>
      <c r="C26" s="112"/>
      <c r="D26" s="112"/>
      <c r="E26" s="112"/>
      <c r="F26" s="112"/>
      <c r="G26" s="112"/>
      <c r="H26" s="112"/>
      <c r="I26" s="112"/>
      <c r="J26" s="112"/>
      <c r="K26" s="112"/>
      <c r="L26" s="112"/>
    </row>
    <row r="27" spans="2:12" x14ac:dyDescent="0.5">
      <c r="B27" s="112" t="s">
        <v>131</v>
      </c>
      <c r="C27" s="112"/>
      <c r="D27" s="112"/>
      <c r="E27" s="112"/>
      <c r="F27" s="112"/>
      <c r="G27" s="112"/>
      <c r="H27" s="112"/>
      <c r="I27" s="112"/>
      <c r="J27" s="112"/>
      <c r="K27" s="112"/>
      <c r="L27" s="112"/>
    </row>
    <row r="28" spans="2:12" x14ac:dyDescent="0.5">
      <c r="B28" s="124" t="s">
        <v>132</v>
      </c>
      <c r="C28" s="122"/>
      <c r="D28" s="122"/>
      <c r="E28" s="122"/>
      <c r="F28" s="122"/>
      <c r="G28" s="122"/>
      <c r="H28" s="122"/>
      <c r="I28" s="122"/>
      <c r="J28" s="122"/>
      <c r="K28" s="122"/>
      <c r="L28" s="122"/>
    </row>
    <row r="29" spans="2:12" x14ac:dyDescent="0.5">
      <c r="B29" s="112" t="s">
        <v>133</v>
      </c>
      <c r="C29" s="112"/>
      <c r="D29" s="112"/>
      <c r="E29" s="112"/>
      <c r="F29" s="112"/>
      <c r="G29" s="112"/>
      <c r="H29" s="112"/>
      <c r="I29" s="112"/>
      <c r="J29" s="112"/>
      <c r="K29" s="112"/>
      <c r="L29" s="112"/>
    </row>
    <row r="30" spans="2:12" x14ac:dyDescent="0.5">
      <c r="B30" s="112"/>
      <c r="C30" s="112"/>
      <c r="D30" s="112"/>
      <c r="E30" s="112"/>
      <c r="F30" s="112"/>
      <c r="G30" s="112"/>
      <c r="H30" s="112"/>
      <c r="I30" s="112"/>
      <c r="J30" s="112"/>
      <c r="K30" s="112"/>
      <c r="L30" s="112"/>
    </row>
    <row r="31" spans="2:12" x14ac:dyDescent="0.5">
      <c r="B31" s="112"/>
      <c r="C31" s="112"/>
      <c r="D31" s="112"/>
      <c r="E31" s="112"/>
      <c r="F31" s="112"/>
      <c r="G31" s="112"/>
      <c r="H31" s="112"/>
      <c r="I31" s="112"/>
      <c r="J31" s="112"/>
      <c r="K31" s="112"/>
      <c r="L31" s="112"/>
    </row>
    <row r="32" spans="2:12" x14ac:dyDescent="0.5">
      <c r="B32" s="112"/>
      <c r="C32" s="112"/>
      <c r="D32" s="112"/>
      <c r="E32" s="112"/>
      <c r="F32" s="112"/>
      <c r="G32" s="112"/>
      <c r="H32" s="112"/>
      <c r="I32" s="112"/>
      <c r="J32" s="112"/>
      <c r="K32" s="112"/>
      <c r="L32" s="112"/>
    </row>
    <row r="33" spans="2:12" x14ac:dyDescent="0.5">
      <c r="B33" s="125" t="s">
        <v>128</v>
      </c>
      <c r="C33" s="125"/>
      <c r="D33" s="125"/>
      <c r="E33" s="125"/>
      <c r="F33" s="125"/>
      <c r="G33" s="125"/>
      <c r="H33" s="125"/>
      <c r="I33" s="125"/>
      <c r="J33" s="125"/>
      <c r="K33" s="125"/>
      <c r="L33" s="125"/>
    </row>
    <row r="34" spans="2:12" x14ac:dyDescent="0.5">
      <c r="B34" s="112"/>
      <c r="C34" s="112"/>
      <c r="D34" s="112"/>
      <c r="E34" s="112"/>
      <c r="F34" s="112"/>
      <c r="G34" s="112"/>
      <c r="H34" s="112"/>
      <c r="I34" s="112"/>
      <c r="J34" s="112"/>
      <c r="K34" s="112"/>
      <c r="L34" s="112"/>
    </row>
    <row r="35" spans="2:12" ht="97.5" customHeight="1" x14ac:dyDescent="0.5">
      <c r="B35" s="123" t="s">
        <v>121</v>
      </c>
      <c r="C35" s="123"/>
      <c r="D35" s="123"/>
      <c r="E35" s="123"/>
      <c r="F35" s="123"/>
      <c r="G35" s="123"/>
      <c r="H35" s="123"/>
      <c r="I35" s="123"/>
      <c r="J35" s="123"/>
      <c r="K35" s="123"/>
      <c r="L35" s="123"/>
    </row>
    <row r="36" spans="2:12" x14ac:dyDescent="0.5">
      <c r="B36" s="115"/>
      <c r="C36" s="115"/>
      <c r="D36" s="115"/>
      <c r="E36" s="115"/>
      <c r="F36" s="115"/>
      <c r="G36" s="115"/>
      <c r="H36" s="115"/>
      <c r="I36" s="115"/>
      <c r="J36" s="115"/>
      <c r="K36" s="115"/>
      <c r="L36" s="115"/>
    </row>
    <row r="37" spans="2:12" x14ac:dyDescent="0.5">
      <c r="B37" s="112"/>
      <c r="C37" s="112"/>
      <c r="D37" s="112"/>
      <c r="E37" s="112"/>
      <c r="F37" s="112"/>
      <c r="G37" s="112"/>
      <c r="H37" s="112"/>
      <c r="I37" s="112"/>
      <c r="J37" s="112"/>
      <c r="K37" s="112"/>
      <c r="L37" s="112"/>
    </row>
    <row r="38" spans="2:12" ht="107.25" customHeight="1" x14ac:dyDescent="0.5">
      <c r="B38" s="123" t="s">
        <v>122</v>
      </c>
      <c r="C38" s="123"/>
      <c r="D38" s="123"/>
      <c r="E38" s="123"/>
      <c r="F38" s="123"/>
      <c r="G38" s="123"/>
      <c r="H38" s="123"/>
      <c r="I38" s="123"/>
      <c r="J38" s="123"/>
      <c r="K38" s="123"/>
      <c r="L38" s="123"/>
    </row>
    <row r="39" spans="2:12" ht="18.75" customHeight="1" x14ac:dyDescent="0.5">
      <c r="B39" s="114"/>
      <c r="C39" s="114"/>
      <c r="D39" s="114"/>
      <c r="E39" s="114"/>
      <c r="F39" s="114"/>
      <c r="G39" s="114"/>
      <c r="H39" s="114"/>
      <c r="I39" s="114"/>
      <c r="J39" s="114"/>
      <c r="K39" s="114"/>
      <c r="L39" s="114"/>
    </row>
    <row r="40" spans="2:12" ht="18.75" customHeight="1" x14ac:dyDescent="0.5"/>
    <row r="41" spans="2:12" ht="18.75" customHeight="1" x14ac:dyDescent="0.5"/>
    <row r="42" spans="2:12" ht="18.75" customHeight="1" x14ac:dyDescent="0.5"/>
    <row r="43" spans="2:12" ht="18.75" customHeight="1" x14ac:dyDescent="0.5"/>
  </sheetData>
  <sheetProtection algorithmName="SHA-512" hashValue="Q9n9FfzHwfNeIEbvIgHuk27zHPwIlvyL6gJy0ji5F2Ksz2nHn5fFs2H5AdWfAQ1OiO37X+3TOFpo6L4WCqldOg==" saltValue="ue0FUzjG/iBnADXMjobqMQ==" spinCount="100000" sheet="1" formatColumns="0" formatRows="0"/>
  <mergeCells count="11">
    <mergeCell ref="F3:L3"/>
    <mergeCell ref="F4:L4"/>
    <mergeCell ref="F6:L6"/>
    <mergeCell ref="B38:L38"/>
    <mergeCell ref="B21:L21"/>
    <mergeCell ref="B33:L33"/>
    <mergeCell ref="B35:L35"/>
    <mergeCell ref="B8:L12"/>
    <mergeCell ref="B13:L13"/>
    <mergeCell ref="B15:L20"/>
    <mergeCell ref="B28:L28"/>
  </mergeCells>
  <hyperlinks>
    <hyperlink ref="B13" r:id="rId1" xr:uid="{C1929A83-85B8-4F49-98B6-B2CC25C37244}"/>
    <hyperlink ref="B21" r:id="rId2" xr:uid="{E83AF63A-636F-407C-97E7-592A7D5520B6}"/>
    <hyperlink ref="B28" r:id="rId3" xr:uid="{E0F3D4E8-CE9C-4ADD-874F-460BFF096C3F}"/>
  </hyperlinks>
  <pageMargins left="0.7" right="0.7" top="0.75" bottom="0.75" header="0.3" footer="0.3"/>
  <pageSetup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52EFA-75E6-461A-92ED-CFCA9CC28183}">
  <dimension ref="A1"/>
  <sheetViews>
    <sheetView workbookViewId="0"/>
  </sheetViews>
  <sheetFormatPr defaultRowHeight="14.6" x14ac:dyDescent="0.4"/>
  <sheetData>
    <row r="1" spans="1:1" x14ac:dyDescent="0.4">
      <c r="A1" t="s">
        <v>114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2B94-8E80-4DF7-892B-25CA68DD28FB}">
  <dimension ref="A2:O11"/>
  <sheetViews>
    <sheetView zoomScale="115" zoomScaleNormal="115" workbookViewId="0">
      <selection activeCell="B1" sqref="B1"/>
    </sheetView>
  </sheetViews>
  <sheetFormatPr defaultRowHeight="14.6" x14ac:dyDescent="0.4"/>
  <cols>
    <col min="1" max="1" width="25" bestFit="1" customWidth="1"/>
    <col min="2" max="2" width="18.3828125" customWidth="1"/>
    <col min="8" max="8" width="9.07421875" customWidth="1"/>
    <col min="9" max="9" width="3.07421875" customWidth="1"/>
    <col min="10" max="10" width="25.3828125" bestFit="1" customWidth="1"/>
    <col min="11" max="11" width="16" customWidth="1"/>
    <col min="12" max="12" width="3.53515625" customWidth="1"/>
    <col min="13" max="13" width="15.921875" bestFit="1" customWidth="1"/>
    <col min="14" max="14" width="13.61328125" customWidth="1"/>
    <col min="15" max="15" width="3.07421875" customWidth="1"/>
  </cols>
  <sheetData>
    <row r="2" spans="1:15" x14ac:dyDescent="0.4">
      <c r="A2" t="s">
        <v>20</v>
      </c>
      <c r="B2" s="129"/>
      <c r="C2" s="129"/>
      <c r="D2" s="129"/>
      <c r="E2" s="129"/>
      <c r="F2" s="129"/>
      <c r="I2" s="82"/>
      <c r="J2" s="83"/>
      <c r="K2" s="83"/>
      <c r="L2" s="83"/>
      <c r="M2" s="83"/>
      <c r="N2" s="83"/>
      <c r="O2" s="84"/>
    </row>
    <row r="3" spans="1:15" ht="15.9" x14ac:dyDescent="0.45">
      <c r="A3" t="s">
        <v>21</v>
      </c>
      <c r="B3" s="90"/>
      <c r="I3" s="81"/>
      <c r="J3" s="85" t="s">
        <v>101</v>
      </c>
      <c r="K3" s="80"/>
      <c r="L3" s="80"/>
      <c r="M3" s="80"/>
      <c r="N3" s="80"/>
      <c r="O3" s="79"/>
    </row>
    <row r="4" spans="1:15" x14ac:dyDescent="0.4">
      <c r="I4" s="81"/>
      <c r="J4" s="80"/>
      <c r="K4" s="80"/>
      <c r="L4" s="80"/>
      <c r="M4" s="80"/>
      <c r="N4" s="80"/>
      <c r="O4" s="79"/>
    </row>
    <row r="5" spans="1:15" x14ac:dyDescent="0.4">
      <c r="A5" t="s">
        <v>47</v>
      </c>
      <c r="B5" s="91"/>
      <c r="I5" s="81"/>
      <c r="J5" s="80" t="s">
        <v>105</v>
      </c>
      <c r="K5" s="95"/>
      <c r="L5" s="80"/>
      <c r="M5" s="80" t="s">
        <v>102</v>
      </c>
      <c r="N5" s="53">
        <f>ROUND(K5*7.48052,0)</f>
        <v>0</v>
      </c>
      <c r="O5" s="79"/>
    </row>
    <row r="6" spans="1:15" x14ac:dyDescent="0.4">
      <c r="A6" t="s">
        <v>24</v>
      </c>
      <c r="B6" s="92"/>
      <c r="C6" t="s">
        <v>25</v>
      </c>
      <c r="I6" s="81"/>
      <c r="J6" s="80"/>
      <c r="K6" s="80"/>
      <c r="L6" s="80"/>
      <c r="M6" s="80"/>
      <c r="N6" s="80"/>
      <c r="O6" s="79"/>
    </row>
    <row r="7" spans="1:15" x14ac:dyDescent="0.4">
      <c r="A7" t="s">
        <v>23</v>
      </c>
      <c r="B7" s="92"/>
      <c r="C7" t="s">
        <v>27</v>
      </c>
      <c r="I7" s="81"/>
      <c r="J7" s="80" t="s">
        <v>103</v>
      </c>
      <c r="K7" s="96"/>
      <c r="L7" s="80"/>
      <c r="M7" s="80" t="s">
        <v>104</v>
      </c>
      <c r="N7" s="62">
        <f>ROUND(K7*1.33681,2)</f>
        <v>0</v>
      </c>
      <c r="O7" s="79"/>
    </row>
    <row r="8" spans="1:15" x14ac:dyDescent="0.4">
      <c r="A8" t="s">
        <v>26</v>
      </c>
      <c r="B8" s="93"/>
      <c r="I8" s="76"/>
      <c r="J8" s="77"/>
      <c r="K8" s="77"/>
      <c r="L8" s="77"/>
      <c r="M8" s="77"/>
      <c r="N8" s="77"/>
      <c r="O8" s="78"/>
    </row>
    <row r="10" spans="1:15" x14ac:dyDescent="0.4">
      <c r="A10" t="s">
        <v>34</v>
      </c>
      <c r="B10" s="94"/>
    </row>
    <row r="11" spans="1:15" x14ac:dyDescent="0.4">
      <c r="A11" t="s">
        <v>45</v>
      </c>
      <c r="B11" s="94"/>
      <c r="C11" t="s">
        <v>46</v>
      </c>
    </row>
  </sheetData>
  <sheetProtection algorithmName="SHA-512" hashValue="hi8mrF0U1uGgaxhFwEOP8WzVjC37xuQsDkY3PWkq71XfEwzqxQ/8PQdef5RbHIKD6+y9xGqCL5na8rK3w8hp2g==" saltValue="eV/Lx1F89fD2y/mhKyvHmQ==" spinCount="100000" sheet="1" formatColumns="0" formatRows="0"/>
  <mergeCells count="1">
    <mergeCell ref="B2: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75EE8-54C8-4E4D-B24F-C55465776D87}">
  <dimension ref="A1:I42"/>
  <sheetViews>
    <sheetView topLeftCell="A32" zoomScale="115" zoomScaleNormal="115" workbookViewId="0">
      <selection activeCell="C54" sqref="C54"/>
    </sheetView>
  </sheetViews>
  <sheetFormatPr defaultRowHeight="14.6" x14ac:dyDescent="0.4"/>
  <cols>
    <col min="1" max="1" width="47.3828125" style="20" bestFit="1" customWidth="1"/>
    <col min="2" max="2" width="10.3828125" style="20" bestFit="1" customWidth="1"/>
    <col min="3" max="5" width="10.61328125" style="20" bestFit="1" customWidth="1"/>
    <col min="6" max="6" width="12.921875" style="20" bestFit="1" customWidth="1"/>
    <col min="7" max="7" width="11.07421875" bestFit="1" customWidth="1"/>
    <col min="8" max="8" width="22.3828125" bestFit="1" customWidth="1"/>
    <col min="9" max="9" width="9.07421875" hidden="1" customWidth="1"/>
  </cols>
  <sheetData>
    <row r="1" spans="1:9" ht="29.15" x14ac:dyDescent="0.4">
      <c r="A1" s="39" t="s">
        <v>0</v>
      </c>
      <c r="B1" s="1" t="s">
        <v>1</v>
      </c>
      <c r="C1" s="1" t="s">
        <v>2</v>
      </c>
      <c r="D1" s="1" t="s">
        <v>3</v>
      </c>
      <c r="E1" s="2" t="s">
        <v>4</v>
      </c>
      <c r="F1" s="2" t="s">
        <v>5</v>
      </c>
      <c r="G1" s="3" t="s">
        <v>6</v>
      </c>
      <c r="I1" s="26" t="s">
        <v>10</v>
      </c>
    </row>
    <row r="2" spans="1:9" x14ac:dyDescent="0.4">
      <c r="A2" s="59" t="s">
        <v>7</v>
      </c>
      <c r="B2" s="98"/>
      <c r="C2" s="98"/>
      <c r="D2" s="98"/>
      <c r="E2" s="27">
        <f>D2-B2</f>
        <v>0</v>
      </c>
      <c r="F2" s="4" t="str">
        <f>IFERROR(E2/B2,"")</f>
        <v/>
      </c>
      <c r="G2" s="5"/>
      <c r="I2" t="s">
        <v>11</v>
      </c>
    </row>
    <row r="3" spans="1:9" x14ac:dyDescent="0.4">
      <c r="A3" s="97"/>
      <c r="B3" s="98"/>
      <c r="C3" s="98"/>
      <c r="D3" s="98"/>
      <c r="E3" s="27">
        <f t="shared" ref="E3:E6" si="0">D3-B3</f>
        <v>0</v>
      </c>
      <c r="F3" s="4" t="str">
        <f t="shared" ref="F3:F6" si="1">IFERROR(E3/B3,"")</f>
        <v/>
      </c>
      <c r="G3" s="5"/>
    </row>
    <row r="4" spans="1:9" x14ac:dyDescent="0.4">
      <c r="A4" s="97"/>
      <c r="B4" s="98"/>
      <c r="C4" s="98"/>
      <c r="D4" s="98"/>
      <c r="E4" s="27">
        <f t="shared" si="0"/>
        <v>0</v>
      </c>
      <c r="F4" s="4" t="str">
        <f t="shared" si="1"/>
        <v/>
      </c>
      <c r="G4" s="5"/>
    </row>
    <row r="5" spans="1:9" x14ac:dyDescent="0.4">
      <c r="A5" s="97"/>
      <c r="B5" s="98"/>
      <c r="C5" s="98"/>
      <c r="D5" s="98"/>
      <c r="E5" s="27">
        <f t="shared" si="0"/>
        <v>0</v>
      </c>
      <c r="F5" s="4" t="str">
        <f t="shared" si="1"/>
        <v/>
      </c>
      <c r="G5" s="5"/>
    </row>
    <row r="6" spans="1:9" x14ac:dyDescent="0.4">
      <c r="A6" s="1" t="s">
        <v>8</v>
      </c>
      <c r="B6" s="28">
        <f>SUM(B2:B5)</f>
        <v>0</v>
      </c>
      <c r="C6" s="28">
        <f t="shared" ref="C6:D6" si="2">SUM(C2:C5)</f>
        <v>0</v>
      </c>
      <c r="D6" s="28">
        <f t="shared" si="2"/>
        <v>0</v>
      </c>
      <c r="E6" s="28">
        <f t="shared" si="0"/>
        <v>0</v>
      </c>
      <c r="F6" s="30" t="str">
        <f t="shared" si="1"/>
        <v/>
      </c>
      <c r="G6" s="5"/>
    </row>
    <row r="7" spans="1:9" x14ac:dyDescent="0.4">
      <c r="A7" s="131"/>
      <c r="B7" s="131"/>
      <c r="C7" s="131"/>
      <c r="D7" s="131"/>
      <c r="E7" s="131"/>
      <c r="F7" s="131"/>
    </row>
    <row r="8" spans="1:9" x14ac:dyDescent="0.4">
      <c r="A8" s="132" t="s">
        <v>9</v>
      </c>
      <c r="B8" s="133"/>
      <c r="C8" s="133"/>
      <c r="D8" s="133"/>
      <c r="E8" s="133"/>
      <c r="F8" s="133"/>
    </row>
    <row r="9" spans="1:9" x14ac:dyDescent="0.4">
      <c r="A9" s="99"/>
      <c r="B9" s="98"/>
      <c r="C9" s="98"/>
      <c r="D9" s="100"/>
      <c r="E9" s="27">
        <f t="shared" ref="E9:E28" si="3">D9-B9</f>
        <v>0</v>
      </c>
      <c r="F9" s="4" t="str">
        <f t="shared" ref="F9:F28" si="4">IFERROR(E9/B9,"")</f>
        <v/>
      </c>
      <c r="G9" s="101"/>
      <c r="H9" s="36" t="str">
        <f>IF(AND(A9&lt;&gt;"",G9=""),"Select Fixed or Variable","")</f>
        <v/>
      </c>
    </row>
    <row r="10" spans="1:9" x14ac:dyDescent="0.4">
      <c r="A10" s="99"/>
      <c r="B10" s="98"/>
      <c r="C10" s="98"/>
      <c r="D10" s="100"/>
      <c r="E10" s="27">
        <f t="shared" si="3"/>
        <v>0</v>
      </c>
      <c r="F10" s="4" t="str">
        <f t="shared" si="4"/>
        <v/>
      </c>
      <c r="G10" s="101"/>
      <c r="H10" s="36" t="str">
        <f t="shared" ref="H10:H27" si="5">IF(AND(A10&lt;&gt;"",G10=""),"Select Fixed or Variable","")</f>
        <v/>
      </c>
    </row>
    <row r="11" spans="1:9" x14ac:dyDescent="0.4">
      <c r="A11" s="99"/>
      <c r="B11" s="98"/>
      <c r="C11" s="98"/>
      <c r="D11" s="100"/>
      <c r="E11" s="27">
        <f t="shared" si="3"/>
        <v>0</v>
      </c>
      <c r="F11" s="4" t="str">
        <f t="shared" si="4"/>
        <v/>
      </c>
      <c r="G11" s="101"/>
      <c r="H11" s="36" t="str">
        <f t="shared" si="5"/>
        <v/>
      </c>
    </row>
    <row r="12" spans="1:9" x14ac:dyDescent="0.4">
      <c r="A12" s="99"/>
      <c r="B12" s="98"/>
      <c r="C12" s="98"/>
      <c r="D12" s="100"/>
      <c r="E12" s="27">
        <f t="shared" si="3"/>
        <v>0</v>
      </c>
      <c r="F12" s="4" t="str">
        <f t="shared" si="4"/>
        <v/>
      </c>
      <c r="G12" s="101"/>
      <c r="H12" s="36" t="str">
        <f t="shared" si="5"/>
        <v/>
      </c>
    </row>
    <row r="13" spans="1:9" x14ac:dyDescent="0.4">
      <c r="A13" s="99"/>
      <c r="B13" s="98"/>
      <c r="C13" s="98"/>
      <c r="D13" s="100"/>
      <c r="E13" s="27">
        <f t="shared" si="3"/>
        <v>0</v>
      </c>
      <c r="F13" s="4" t="str">
        <f t="shared" si="4"/>
        <v/>
      </c>
      <c r="G13" s="101"/>
      <c r="H13" s="36" t="str">
        <f t="shared" si="5"/>
        <v/>
      </c>
    </row>
    <row r="14" spans="1:9" x14ac:dyDescent="0.4">
      <c r="A14" s="99"/>
      <c r="B14" s="98"/>
      <c r="C14" s="98"/>
      <c r="D14" s="100"/>
      <c r="E14" s="27">
        <f t="shared" si="3"/>
        <v>0</v>
      </c>
      <c r="F14" s="4" t="str">
        <f t="shared" si="4"/>
        <v/>
      </c>
      <c r="G14" s="101"/>
      <c r="H14" s="36" t="str">
        <f t="shared" si="5"/>
        <v/>
      </c>
    </row>
    <row r="15" spans="1:9" x14ac:dyDescent="0.4">
      <c r="A15" s="99"/>
      <c r="B15" s="98"/>
      <c r="C15" s="98"/>
      <c r="D15" s="100"/>
      <c r="E15" s="27">
        <f t="shared" si="3"/>
        <v>0</v>
      </c>
      <c r="F15" s="4" t="str">
        <f t="shared" si="4"/>
        <v/>
      </c>
      <c r="G15" s="101"/>
      <c r="H15" s="36" t="str">
        <f t="shared" si="5"/>
        <v/>
      </c>
    </row>
    <row r="16" spans="1:9" x14ac:dyDescent="0.4">
      <c r="A16" s="99"/>
      <c r="B16" s="100"/>
      <c r="C16" s="100"/>
      <c r="D16" s="100"/>
      <c r="E16" s="27">
        <f t="shared" si="3"/>
        <v>0</v>
      </c>
      <c r="F16" s="4" t="str">
        <f t="shared" si="4"/>
        <v/>
      </c>
      <c r="G16" s="101"/>
      <c r="H16" s="36" t="str">
        <f t="shared" si="5"/>
        <v/>
      </c>
    </row>
    <row r="17" spans="1:8" x14ac:dyDescent="0.4">
      <c r="A17" s="99"/>
      <c r="B17" s="100"/>
      <c r="C17" s="100"/>
      <c r="D17" s="100"/>
      <c r="E17" s="27">
        <f t="shared" si="3"/>
        <v>0</v>
      </c>
      <c r="F17" s="4" t="str">
        <f t="shared" si="4"/>
        <v/>
      </c>
      <c r="G17" s="101"/>
      <c r="H17" s="36" t="str">
        <f t="shared" si="5"/>
        <v/>
      </c>
    </row>
    <row r="18" spans="1:8" x14ac:dyDescent="0.4">
      <c r="A18" s="99"/>
      <c r="B18" s="100"/>
      <c r="C18" s="100"/>
      <c r="D18" s="100"/>
      <c r="E18" s="27">
        <f t="shared" si="3"/>
        <v>0</v>
      </c>
      <c r="F18" s="4" t="str">
        <f t="shared" si="4"/>
        <v/>
      </c>
      <c r="G18" s="101"/>
      <c r="H18" s="36" t="str">
        <f t="shared" si="5"/>
        <v/>
      </c>
    </row>
    <row r="19" spans="1:8" x14ac:dyDescent="0.4">
      <c r="A19" s="99"/>
      <c r="B19" s="100"/>
      <c r="C19" s="100"/>
      <c r="D19" s="100"/>
      <c r="E19" s="27">
        <f t="shared" si="3"/>
        <v>0</v>
      </c>
      <c r="F19" s="4" t="str">
        <f t="shared" si="4"/>
        <v/>
      </c>
      <c r="G19" s="101"/>
      <c r="H19" s="36" t="str">
        <f t="shared" si="5"/>
        <v/>
      </c>
    </row>
    <row r="20" spans="1:8" x14ac:dyDescent="0.4">
      <c r="A20" s="99"/>
      <c r="B20" s="100"/>
      <c r="C20" s="100"/>
      <c r="D20" s="100"/>
      <c r="E20" s="27">
        <f t="shared" si="3"/>
        <v>0</v>
      </c>
      <c r="F20" s="4" t="str">
        <f t="shared" si="4"/>
        <v/>
      </c>
      <c r="G20" s="101"/>
      <c r="H20" s="36" t="str">
        <f t="shared" si="5"/>
        <v/>
      </c>
    </row>
    <row r="21" spans="1:8" x14ac:dyDescent="0.4">
      <c r="A21" s="99"/>
      <c r="B21" s="100"/>
      <c r="C21" s="100"/>
      <c r="D21" s="100"/>
      <c r="E21" s="27">
        <f t="shared" si="3"/>
        <v>0</v>
      </c>
      <c r="F21" s="4" t="str">
        <f t="shared" si="4"/>
        <v/>
      </c>
      <c r="G21" s="101"/>
      <c r="H21" s="36" t="str">
        <f t="shared" si="5"/>
        <v/>
      </c>
    </row>
    <row r="22" spans="1:8" x14ac:dyDescent="0.4">
      <c r="A22" s="99"/>
      <c r="B22" s="100"/>
      <c r="C22" s="100"/>
      <c r="D22" s="100"/>
      <c r="E22" s="27">
        <f t="shared" si="3"/>
        <v>0</v>
      </c>
      <c r="F22" s="4" t="str">
        <f t="shared" si="4"/>
        <v/>
      </c>
      <c r="G22" s="101"/>
      <c r="H22" s="36" t="str">
        <f t="shared" si="5"/>
        <v/>
      </c>
    </row>
    <row r="23" spans="1:8" x14ac:dyDescent="0.4">
      <c r="A23" s="99"/>
      <c r="B23" s="100"/>
      <c r="C23" s="100"/>
      <c r="D23" s="100"/>
      <c r="E23" s="27">
        <f t="shared" si="3"/>
        <v>0</v>
      </c>
      <c r="F23" s="4" t="str">
        <f t="shared" si="4"/>
        <v/>
      </c>
      <c r="G23" s="101"/>
      <c r="H23" s="36" t="str">
        <f t="shared" si="5"/>
        <v/>
      </c>
    </row>
    <row r="24" spans="1:8" x14ac:dyDescent="0.4">
      <c r="A24" s="99"/>
      <c r="B24" s="100"/>
      <c r="C24" s="100"/>
      <c r="D24" s="100"/>
      <c r="E24" s="27">
        <f t="shared" si="3"/>
        <v>0</v>
      </c>
      <c r="F24" s="4" t="str">
        <f t="shared" si="4"/>
        <v/>
      </c>
      <c r="G24" s="101"/>
      <c r="H24" s="36" t="str">
        <f t="shared" si="5"/>
        <v/>
      </c>
    </row>
    <row r="25" spans="1:8" x14ac:dyDescent="0.4">
      <c r="A25" s="99"/>
      <c r="B25" s="100"/>
      <c r="C25" s="100"/>
      <c r="D25" s="100"/>
      <c r="E25" s="27">
        <f t="shared" si="3"/>
        <v>0</v>
      </c>
      <c r="F25" s="4" t="str">
        <f t="shared" si="4"/>
        <v/>
      </c>
      <c r="G25" s="101"/>
      <c r="H25" s="36" t="str">
        <f t="shared" si="5"/>
        <v/>
      </c>
    </row>
    <row r="26" spans="1:8" x14ac:dyDescent="0.4">
      <c r="A26" s="99"/>
      <c r="B26" s="100"/>
      <c r="C26" s="100"/>
      <c r="D26" s="100"/>
      <c r="E26" s="27">
        <f t="shared" si="3"/>
        <v>0</v>
      </c>
      <c r="F26" s="4" t="str">
        <f t="shared" si="4"/>
        <v/>
      </c>
      <c r="G26" s="101"/>
      <c r="H26" s="36" t="str">
        <f t="shared" si="5"/>
        <v/>
      </c>
    </row>
    <row r="27" spans="1:8" x14ac:dyDescent="0.4">
      <c r="A27" s="99"/>
      <c r="B27" s="100"/>
      <c r="C27" s="100"/>
      <c r="D27" s="100"/>
      <c r="E27" s="27">
        <f t="shared" si="3"/>
        <v>0</v>
      </c>
      <c r="F27" s="4" t="str">
        <f t="shared" si="4"/>
        <v/>
      </c>
      <c r="G27" s="101"/>
      <c r="H27" s="36" t="str">
        <f t="shared" si="5"/>
        <v/>
      </c>
    </row>
    <row r="28" spans="1:8" x14ac:dyDescent="0.4">
      <c r="A28" s="10" t="s">
        <v>12</v>
      </c>
      <c r="B28" s="29">
        <f>SUM(B9:B27)</f>
        <v>0</v>
      </c>
      <c r="C28" s="29">
        <f t="shared" ref="C28:D28" si="6">SUM(C9:C27)</f>
        <v>0</v>
      </c>
      <c r="D28" s="29">
        <f t="shared" si="6"/>
        <v>0</v>
      </c>
      <c r="E28" s="28">
        <f t="shared" si="3"/>
        <v>0</v>
      </c>
      <c r="F28" s="30" t="str">
        <f t="shared" si="4"/>
        <v/>
      </c>
      <c r="G28" s="12"/>
    </row>
    <row r="29" spans="1:8" ht="15" thickBot="1" x14ac:dyDescent="0.45">
      <c r="A29" s="133"/>
      <c r="B29" s="133"/>
      <c r="C29" s="133"/>
      <c r="D29" s="133"/>
      <c r="E29" s="133"/>
      <c r="F29" s="133"/>
      <c r="G29" s="13"/>
    </row>
    <row r="30" spans="1:8" ht="15" thickBot="1" x14ac:dyDescent="0.45">
      <c r="A30" s="14" t="s">
        <v>13</v>
      </c>
      <c r="B30" s="31">
        <f>B6-B28</f>
        <v>0</v>
      </c>
      <c r="C30" s="31">
        <f t="shared" ref="C30:D30" si="7">C6-C28</f>
        <v>0</v>
      </c>
      <c r="D30" s="31">
        <f t="shared" si="7"/>
        <v>0</v>
      </c>
      <c r="E30" s="31">
        <f t="shared" ref="E30" si="8">D30-B30</f>
        <v>0</v>
      </c>
      <c r="F30" s="17" t="str">
        <f t="shared" ref="F30" si="9">IFERROR(E30/B30,"")</f>
        <v/>
      </c>
      <c r="G30" s="18"/>
    </row>
    <row r="31" spans="1:8" x14ac:dyDescent="0.4">
      <c r="A31" s="130"/>
      <c r="B31" s="130"/>
      <c r="C31" s="130"/>
      <c r="D31" s="130"/>
      <c r="E31" s="130"/>
      <c r="F31" s="130"/>
      <c r="G31" s="13"/>
    </row>
    <row r="32" spans="1:8" x14ac:dyDescent="0.4">
      <c r="A32" s="133" t="s">
        <v>14</v>
      </c>
      <c r="B32" s="133"/>
      <c r="C32" s="133"/>
      <c r="D32" s="133"/>
      <c r="E32" s="133"/>
      <c r="F32" s="133"/>
      <c r="G32" s="13"/>
    </row>
    <row r="33" spans="1:7" x14ac:dyDescent="0.4">
      <c r="A33" s="117" t="s">
        <v>123</v>
      </c>
      <c r="B33" s="102"/>
      <c r="C33" s="102"/>
      <c r="D33" s="102"/>
      <c r="E33" s="27">
        <f t="shared" ref="E33:E36" si="10">D33-B33</f>
        <v>0</v>
      </c>
      <c r="F33" s="4" t="str">
        <f t="shared" ref="F33:F36" si="11">IFERROR(E33/B33,"")</f>
        <v/>
      </c>
      <c r="G33" s="12"/>
    </row>
    <row r="34" spans="1:7" x14ac:dyDescent="0.4">
      <c r="A34" s="117" t="s">
        <v>124</v>
      </c>
      <c r="B34" s="102"/>
      <c r="C34" s="98"/>
      <c r="D34" s="100"/>
      <c r="E34" s="27">
        <f t="shared" si="10"/>
        <v>0</v>
      </c>
      <c r="F34" s="4" t="str">
        <f t="shared" si="11"/>
        <v/>
      </c>
      <c r="G34" s="38"/>
    </row>
    <row r="35" spans="1:7" x14ac:dyDescent="0.4">
      <c r="A35" s="32" t="s">
        <v>18</v>
      </c>
      <c r="B35" s="103"/>
      <c r="C35" s="103"/>
      <c r="D35" s="103"/>
      <c r="E35" s="27">
        <f t="shared" si="10"/>
        <v>0</v>
      </c>
      <c r="F35" s="37" t="str">
        <f t="shared" si="11"/>
        <v/>
      </c>
      <c r="G35" s="35" t="s">
        <v>10</v>
      </c>
    </row>
    <row r="36" spans="1:7" x14ac:dyDescent="0.4">
      <c r="A36" s="32" t="s">
        <v>19</v>
      </c>
      <c r="B36" s="103"/>
      <c r="C36" s="103"/>
      <c r="D36" s="103"/>
      <c r="E36" s="27">
        <f t="shared" si="10"/>
        <v>0</v>
      </c>
      <c r="F36" s="37" t="str">
        <f t="shared" si="11"/>
        <v/>
      </c>
      <c r="G36" s="35" t="s">
        <v>10</v>
      </c>
    </row>
    <row r="37" spans="1:7" x14ac:dyDescent="0.4">
      <c r="A37" s="10" t="s">
        <v>125</v>
      </c>
      <c r="B37" s="19">
        <f>B33-SUM(B34:B36)</f>
        <v>0</v>
      </c>
      <c r="C37" s="19">
        <f t="shared" ref="C37:E37" si="12">C33-SUM(C34:C36)</f>
        <v>0</v>
      </c>
      <c r="D37" s="19">
        <f t="shared" si="12"/>
        <v>0</v>
      </c>
      <c r="E37" s="19">
        <f t="shared" si="12"/>
        <v>0</v>
      </c>
      <c r="F37" s="30" t="str">
        <f t="shared" ref="F37" si="13">IFERROR(E37/B37,"")</f>
        <v/>
      </c>
      <c r="G37" s="5"/>
    </row>
    <row r="38" spans="1:7" ht="15" thickBot="1" x14ac:dyDescent="0.45">
      <c r="A38" s="130"/>
      <c r="B38" s="130"/>
      <c r="C38" s="130"/>
      <c r="D38" s="130"/>
      <c r="E38" s="130"/>
      <c r="F38" s="130"/>
      <c r="G38" s="13"/>
    </row>
    <row r="39" spans="1:7" ht="15" thickBot="1" x14ac:dyDescent="0.45">
      <c r="A39" s="14" t="s">
        <v>17</v>
      </c>
      <c r="B39" s="16">
        <f>B30+B37</f>
        <v>0</v>
      </c>
      <c r="C39" s="16">
        <f t="shared" ref="C39:D39" si="14">C30+C37</f>
        <v>0</v>
      </c>
      <c r="D39" s="16">
        <f t="shared" si="14"/>
        <v>0</v>
      </c>
      <c r="E39" s="16">
        <f t="shared" ref="E39" si="15">D39-B39</f>
        <v>0</v>
      </c>
      <c r="F39" s="17" t="str">
        <f t="shared" ref="F39:F42" si="16">IFERROR(E39/B39,"")</f>
        <v/>
      </c>
      <c r="G39" s="18"/>
    </row>
    <row r="40" spans="1:7" ht="15" thickBot="1" x14ac:dyDescent="0.45">
      <c r="G40" s="13"/>
    </row>
    <row r="41" spans="1:7" ht="15" thickBot="1" x14ac:dyDescent="0.45">
      <c r="A41" s="88" t="s">
        <v>107</v>
      </c>
      <c r="B41" s="104"/>
      <c r="C41" s="34">
        <f>B42</f>
        <v>0</v>
      </c>
      <c r="D41" s="34">
        <f>C42</f>
        <v>0</v>
      </c>
      <c r="E41" s="34">
        <f t="shared" ref="E41:E42" si="17">D41-B41</f>
        <v>0</v>
      </c>
      <c r="F41" s="17" t="str">
        <f t="shared" si="16"/>
        <v/>
      </c>
      <c r="G41" s="22"/>
    </row>
    <row r="42" spans="1:7" ht="15" thickBot="1" x14ac:dyDescent="0.45">
      <c r="A42" s="89" t="s">
        <v>108</v>
      </c>
      <c r="B42" s="33">
        <f>B41+B39</f>
        <v>0</v>
      </c>
      <c r="C42" s="33">
        <f t="shared" ref="C42:D42" si="18">C41+C39</f>
        <v>0</v>
      </c>
      <c r="D42" s="33">
        <f t="shared" si="18"/>
        <v>0</v>
      </c>
      <c r="E42" s="33">
        <f t="shared" si="17"/>
        <v>0</v>
      </c>
      <c r="F42" s="17" t="str">
        <f t="shared" si="16"/>
        <v/>
      </c>
      <c r="G42" s="25"/>
    </row>
  </sheetData>
  <sheetProtection algorithmName="SHA-512" hashValue="HAuFs/NzbwjyG0egJSWZR51ni0vsLFwB3lH2Mj+wD7ik5jAQcmVxp4Fq7+Q2fJx0gEaHcAQnMoRDPhAPKDVx6g==" saltValue="cSc3x+u+sZG0d8nwmvB0NQ==" spinCount="100000" sheet="1" formatColumns="0" formatRows="0"/>
  <mergeCells count="6">
    <mergeCell ref="A38:F38"/>
    <mergeCell ref="A7:F7"/>
    <mergeCell ref="A8:F8"/>
    <mergeCell ref="A29:F29"/>
    <mergeCell ref="A31:F31"/>
    <mergeCell ref="A32:F32"/>
  </mergeCells>
  <dataValidations count="1">
    <dataValidation type="list" allowBlank="1" showInputMessage="1" showErrorMessage="1" sqref="G9:G27" xr:uid="{A2EE471B-CB7D-4FBF-B91B-7E673AC7E8A1}">
      <formula1>$I$1:$I$2</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9D1C3-52B5-4D91-AA8E-14BAF11E4310}">
  <dimension ref="A1:H48"/>
  <sheetViews>
    <sheetView topLeftCell="A38" zoomScale="115" zoomScaleNormal="115" workbookViewId="0">
      <selection activeCell="B2" sqref="B2:F2"/>
    </sheetView>
  </sheetViews>
  <sheetFormatPr defaultRowHeight="14.6" x14ac:dyDescent="0.4"/>
  <cols>
    <col min="1" max="1" width="49" style="20" bestFit="1" customWidth="1"/>
    <col min="2" max="2" width="11.07421875" style="20" bestFit="1" customWidth="1"/>
    <col min="3" max="3" width="10.3828125" style="20" bestFit="1" customWidth="1"/>
    <col min="4" max="5" width="11.07421875" style="20" bestFit="1" customWidth="1"/>
    <col min="6" max="6" width="12.3828125" style="20" bestFit="1" customWidth="1"/>
    <col min="7" max="7" width="11.07421875" bestFit="1" customWidth="1"/>
    <col min="8" max="8" width="10.07421875" bestFit="1" customWidth="1"/>
  </cols>
  <sheetData>
    <row r="1" spans="1:7" ht="29.15" x14ac:dyDescent="0.4">
      <c r="A1" s="49" t="s">
        <v>28</v>
      </c>
      <c r="B1" s="40" t="s">
        <v>29</v>
      </c>
      <c r="C1" s="41" t="s">
        <v>30</v>
      </c>
      <c r="D1" s="42" t="s">
        <v>31</v>
      </c>
      <c r="E1" s="42" t="s">
        <v>32</v>
      </c>
      <c r="F1" s="42" t="s">
        <v>33</v>
      </c>
      <c r="G1" s="3" t="s">
        <v>6</v>
      </c>
    </row>
    <row r="2" spans="1:7" x14ac:dyDescent="0.4">
      <c r="A2" s="43" t="s">
        <v>34</v>
      </c>
      <c r="B2" s="134">
        <f>'Basic Information'!B10</f>
        <v>0</v>
      </c>
      <c r="C2" s="134"/>
      <c r="D2" s="134"/>
      <c r="E2" s="134"/>
      <c r="F2" s="134"/>
      <c r="G2" s="5"/>
    </row>
    <row r="3" spans="1:7" x14ac:dyDescent="0.4">
      <c r="A3" s="43" t="s">
        <v>35</v>
      </c>
      <c r="B3" s="134">
        <f>'Basic Information'!B11</f>
        <v>0</v>
      </c>
      <c r="C3" s="134"/>
      <c r="D3" s="134"/>
      <c r="E3" s="134"/>
      <c r="F3" s="134"/>
      <c r="G3" s="5"/>
    </row>
    <row r="4" spans="1:7" x14ac:dyDescent="0.4">
      <c r="A4" s="43" t="s">
        <v>36</v>
      </c>
      <c r="B4" s="135">
        <f>'Basic Information'!B7</f>
        <v>0</v>
      </c>
      <c r="C4" s="135"/>
      <c r="D4" s="135"/>
      <c r="E4" s="135"/>
      <c r="F4" s="135"/>
      <c r="G4" s="5"/>
    </row>
    <row r="5" spans="1:7" x14ac:dyDescent="0.4">
      <c r="A5" s="43" t="s">
        <v>37</v>
      </c>
      <c r="B5" s="50">
        <f>'Basic Information'!B5</f>
        <v>0</v>
      </c>
      <c r="C5" s="105"/>
      <c r="D5" s="44">
        <f>ROUND(B5*(1+$C$5),0)</f>
        <v>0</v>
      </c>
      <c r="E5" s="44">
        <f>ROUND(D5*(1+$C$5),0)</f>
        <v>0</v>
      </c>
      <c r="F5" s="44">
        <f>ROUND(E5*(1+$C$5),0)</f>
        <v>0</v>
      </c>
      <c r="G5" s="5"/>
    </row>
    <row r="6" spans="1:7" x14ac:dyDescent="0.4">
      <c r="A6" s="43" t="s">
        <v>38</v>
      </c>
      <c r="B6" s="44">
        <f>'Basic Information'!B6</f>
        <v>0</v>
      </c>
      <c r="C6" s="105"/>
      <c r="D6" s="44">
        <f>ROUND(B6*(1+$C6),0)</f>
        <v>0</v>
      </c>
      <c r="E6" s="44">
        <f>ROUND(D6*(1+$C6),0)</f>
        <v>0</v>
      </c>
      <c r="F6" s="44">
        <f>ROUND(E6*(1+$C6),0)</f>
        <v>0</v>
      </c>
      <c r="G6" s="5"/>
    </row>
    <row r="7" spans="1:7" ht="15" thickBot="1" x14ac:dyDescent="0.45">
      <c r="A7" s="24" t="s">
        <v>39</v>
      </c>
      <c r="B7" s="86">
        <f>'Basic Information'!B8</f>
        <v>0</v>
      </c>
      <c r="C7" s="106"/>
      <c r="D7" s="87">
        <f>IF(B7*(1+C7)&gt;1,1,(ROUND(B7*(1+$C7),3)))</f>
        <v>0</v>
      </c>
      <c r="E7" s="87">
        <f>IF(D7*(1+C7)&gt;1,1,ROUND(D7*(1+$C7),3))</f>
        <v>0</v>
      </c>
      <c r="F7" s="87">
        <f>IF(E7*(1+C7)&gt;1,1,ROUND(E7*(1+$C7),3))</f>
        <v>0</v>
      </c>
      <c r="G7" s="5"/>
    </row>
    <row r="8" spans="1:7" x14ac:dyDescent="0.4">
      <c r="A8" s="45" t="str">
        <f>IF(ISBLANK('End of Year Revenues &amp; Expenses'!A2),"",'End of Year Revenues &amp; Expenses'!A2)</f>
        <v>Water Sales</v>
      </c>
      <c r="B8" s="46">
        <f>'End of Year Revenues &amp; Expenses'!D2</f>
        <v>0</v>
      </c>
      <c r="C8" s="5"/>
      <c r="D8" s="46">
        <f>ROUND($B$2*$B$4*D5*D7+$B$3*D6*D7/1000,0)</f>
        <v>0</v>
      </c>
      <c r="E8" s="46">
        <f>ROUND($B$2*$B$4*E5*E7+$B$3*E6*E7/1000,0)</f>
        <v>0</v>
      </c>
      <c r="F8" s="46">
        <f>ROUND($B$2*$B$4*F5*F7+$B$3*F6*F7/1000,0)</f>
        <v>0</v>
      </c>
      <c r="G8" s="5"/>
    </row>
    <row r="9" spans="1:7" x14ac:dyDescent="0.4">
      <c r="A9" s="45" t="str">
        <f>IF(ISBLANK('End of Year Revenues &amp; Expenses'!A3),"",'End of Year Revenues &amp; Expenses'!A3)</f>
        <v/>
      </c>
      <c r="B9" s="46">
        <f>'End of Year Revenues &amp; Expenses'!D3</f>
        <v>0</v>
      </c>
      <c r="C9" s="107"/>
      <c r="D9" s="44">
        <f>ROUND(B9*(1+$C9),0)</f>
        <v>0</v>
      </c>
      <c r="E9" s="44">
        <f>ROUND(D9*(1+$C9),0)</f>
        <v>0</v>
      </c>
      <c r="F9" s="44">
        <f>ROUND(E9*(1+$C9),0)</f>
        <v>0</v>
      </c>
      <c r="G9" s="5"/>
    </row>
    <row r="10" spans="1:7" x14ac:dyDescent="0.4">
      <c r="A10" s="45" t="str">
        <f>IF(ISBLANK('End of Year Revenues &amp; Expenses'!A4),"",'End of Year Revenues &amp; Expenses'!A4)</f>
        <v/>
      </c>
      <c r="B10" s="46">
        <f>'End of Year Revenues &amp; Expenses'!D4</f>
        <v>0</v>
      </c>
      <c r="C10" s="107"/>
      <c r="D10" s="44">
        <f t="shared" ref="D10:D11" si="0">ROUND(B10*(1+$C10),0)</f>
        <v>0</v>
      </c>
      <c r="E10" s="44">
        <f t="shared" ref="E10:F10" si="1">ROUND(D10*(1+$C10),0)</f>
        <v>0</v>
      </c>
      <c r="F10" s="44">
        <f t="shared" si="1"/>
        <v>0</v>
      </c>
      <c r="G10" s="5"/>
    </row>
    <row r="11" spans="1:7" x14ac:dyDescent="0.4">
      <c r="A11" s="45" t="str">
        <f>IF(ISBLANK('End of Year Revenues &amp; Expenses'!A5),"",'End of Year Revenues &amp; Expenses'!A5)</f>
        <v/>
      </c>
      <c r="B11" s="46">
        <f>'End of Year Revenues &amp; Expenses'!D5</f>
        <v>0</v>
      </c>
      <c r="C11" s="107"/>
      <c r="D11" s="44">
        <f t="shared" si="0"/>
        <v>0</v>
      </c>
      <c r="E11" s="44">
        <f t="shared" ref="E11:F11" si="2">ROUND(D11*(1+$C11),0)</f>
        <v>0</v>
      </c>
      <c r="F11" s="44">
        <f t="shared" si="2"/>
        <v>0</v>
      </c>
      <c r="G11" s="5"/>
    </row>
    <row r="12" spans="1:7" x14ac:dyDescent="0.4">
      <c r="A12" s="1" t="s">
        <v>40</v>
      </c>
      <c r="B12" s="6">
        <f>SUM(B8:B11)</f>
        <v>0</v>
      </c>
      <c r="C12" s="12"/>
      <c r="D12" s="6">
        <f>SUM(D8:D11)</f>
        <v>0</v>
      </c>
      <c r="E12" s="6">
        <f t="shared" ref="E12:F12" si="3">SUM(E8:E11)</f>
        <v>0</v>
      </c>
      <c r="F12" s="6">
        <f t="shared" si="3"/>
        <v>0</v>
      </c>
      <c r="G12" s="5"/>
    </row>
    <row r="13" spans="1:7" x14ac:dyDescent="0.4">
      <c r="A13" s="131"/>
      <c r="B13" s="131"/>
      <c r="C13" s="131"/>
      <c r="D13" s="131"/>
      <c r="E13" s="131"/>
      <c r="F13" s="131"/>
    </row>
    <row r="14" spans="1:7" x14ac:dyDescent="0.4">
      <c r="A14" s="132" t="s">
        <v>9</v>
      </c>
      <c r="B14" s="133"/>
      <c r="C14" s="133"/>
      <c r="D14" s="133"/>
      <c r="E14" s="133"/>
      <c r="F14" s="133"/>
    </row>
    <row r="15" spans="1:7" x14ac:dyDescent="0.4">
      <c r="A15" s="7" t="str">
        <f>IF(ISBLANK('End of Year Revenues &amp; Expenses'!A9),"",'End of Year Revenues &amp; Expenses'!A9)</f>
        <v/>
      </c>
      <c r="B15" s="8">
        <f>'End of Year Revenues &amp; Expenses'!D9</f>
        <v>0</v>
      </c>
      <c r="C15" s="108"/>
      <c r="D15" s="44">
        <f t="shared" ref="D15" si="4">ROUND(B15*(1+$C15),0)</f>
        <v>0</v>
      </c>
      <c r="E15" s="44">
        <f t="shared" ref="E15:F15" si="5">ROUND(D15*(1+$C15),0)</f>
        <v>0</v>
      </c>
      <c r="F15" s="44">
        <f t="shared" si="5"/>
        <v>0</v>
      </c>
      <c r="G15" s="7" t="str">
        <f>IF(ISBLANK('End of Year Revenues &amp; Expenses'!G9),"",'End of Year Revenues &amp; Expenses'!G9)</f>
        <v/>
      </c>
    </row>
    <row r="16" spans="1:7" x14ac:dyDescent="0.4">
      <c r="A16" s="7" t="str">
        <f>IF(ISBLANK('End of Year Revenues &amp; Expenses'!A10),"",'End of Year Revenues &amp; Expenses'!A10)</f>
        <v/>
      </c>
      <c r="B16" s="8">
        <f>'End of Year Revenues &amp; Expenses'!D10</f>
        <v>0</v>
      </c>
      <c r="C16" s="108"/>
      <c r="D16" s="44">
        <f t="shared" ref="D16:D33" si="6">ROUND(B16*(1+$C16),0)</f>
        <v>0</v>
      </c>
      <c r="E16" s="44">
        <f t="shared" ref="E16:F16" si="7">ROUND(D16*(1+$C16),0)</f>
        <v>0</v>
      </c>
      <c r="F16" s="44">
        <f t="shared" si="7"/>
        <v>0</v>
      </c>
      <c r="G16" s="7" t="str">
        <f>IF(ISBLANK('End of Year Revenues &amp; Expenses'!G10),"",'End of Year Revenues &amp; Expenses'!G10)</f>
        <v/>
      </c>
    </row>
    <row r="17" spans="1:7" x14ac:dyDescent="0.4">
      <c r="A17" s="7" t="str">
        <f>IF(ISBLANK('End of Year Revenues &amp; Expenses'!A11),"",'End of Year Revenues &amp; Expenses'!A11)</f>
        <v/>
      </c>
      <c r="B17" s="8">
        <f>'End of Year Revenues &amp; Expenses'!D11</f>
        <v>0</v>
      </c>
      <c r="C17" s="108"/>
      <c r="D17" s="44">
        <f t="shared" si="6"/>
        <v>0</v>
      </c>
      <c r="E17" s="44">
        <f t="shared" ref="E17:F17" si="8">ROUND(D17*(1+$C17),0)</f>
        <v>0</v>
      </c>
      <c r="F17" s="44">
        <f t="shared" si="8"/>
        <v>0</v>
      </c>
      <c r="G17" s="7" t="str">
        <f>IF(ISBLANK('End of Year Revenues &amp; Expenses'!G11),"",'End of Year Revenues &amp; Expenses'!G11)</f>
        <v/>
      </c>
    </row>
    <row r="18" spans="1:7" x14ac:dyDescent="0.4">
      <c r="A18" s="7" t="str">
        <f>IF(ISBLANK('End of Year Revenues &amp; Expenses'!A12),"",'End of Year Revenues &amp; Expenses'!A12)</f>
        <v/>
      </c>
      <c r="B18" s="8">
        <f>'End of Year Revenues &amp; Expenses'!D12</f>
        <v>0</v>
      </c>
      <c r="C18" s="108"/>
      <c r="D18" s="44">
        <f t="shared" si="6"/>
        <v>0</v>
      </c>
      <c r="E18" s="44">
        <f t="shared" ref="E18:F18" si="9">ROUND(D18*(1+$C18),0)</f>
        <v>0</v>
      </c>
      <c r="F18" s="44">
        <f t="shared" si="9"/>
        <v>0</v>
      </c>
      <c r="G18" s="7" t="str">
        <f>IF(ISBLANK('End of Year Revenues &amp; Expenses'!G12),"",'End of Year Revenues &amp; Expenses'!G12)</f>
        <v/>
      </c>
    </row>
    <row r="19" spans="1:7" x14ac:dyDescent="0.4">
      <c r="A19" s="7" t="str">
        <f>IF(ISBLANK('End of Year Revenues &amp; Expenses'!A13),"",'End of Year Revenues &amp; Expenses'!A13)</f>
        <v/>
      </c>
      <c r="B19" s="8">
        <f>'End of Year Revenues &amp; Expenses'!D13</f>
        <v>0</v>
      </c>
      <c r="C19" s="108"/>
      <c r="D19" s="44">
        <f t="shared" si="6"/>
        <v>0</v>
      </c>
      <c r="E19" s="44">
        <f t="shared" ref="E19:F19" si="10">ROUND(D19*(1+$C19),0)</f>
        <v>0</v>
      </c>
      <c r="F19" s="44">
        <f t="shared" si="10"/>
        <v>0</v>
      </c>
      <c r="G19" s="7" t="str">
        <f>IF(ISBLANK('End of Year Revenues &amp; Expenses'!G13),"",'End of Year Revenues &amp; Expenses'!G13)</f>
        <v/>
      </c>
    </row>
    <row r="20" spans="1:7" x14ac:dyDescent="0.4">
      <c r="A20" s="7" t="str">
        <f>IF(ISBLANK('End of Year Revenues &amp; Expenses'!A14),"",'End of Year Revenues &amp; Expenses'!A14)</f>
        <v/>
      </c>
      <c r="B20" s="8">
        <f>'End of Year Revenues &amp; Expenses'!D14</f>
        <v>0</v>
      </c>
      <c r="C20" s="108"/>
      <c r="D20" s="44">
        <f t="shared" si="6"/>
        <v>0</v>
      </c>
      <c r="E20" s="44">
        <f t="shared" ref="E20:F20" si="11">ROUND(D20*(1+$C20),0)</f>
        <v>0</v>
      </c>
      <c r="F20" s="44">
        <f t="shared" si="11"/>
        <v>0</v>
      </c>
      <c r="G20" s="7" t="str">
        <f>IF(ISBLANK('End of Year Revenues &amp; Expenses'!G14),"",'End of Year Revenues &amp; Expenses'!G14)</f>
        <v/>
      </c>
    </row>
    <row r="21" spans="1:7" x14ac:dyDescent="0.4">
      <c r="A21" s="7" t="str">
        <f>IF(ISBLANK('End of Year Revenues &amp; Expenses'!A15),"",'End of Year Revenues &amp; Expenses'!A15)</f>
        <v/>
      </c>
      <c r="B21" s="8">
        <f>'End of Year Revenues &amp; Expenses'!D15</f>
        <v>0</v>
      </c>
      <c r="C21" s="108"/>
      <c r="D21" s="44">
        <f t="shared" si="6"/>
        <v>0</v>
      </c>
      <c r="E21" s="44">
        <f t="shared" ref="E21:F21" si="12">ROUND(D21*(1+$C21),0)</f>
        <v>0</v>
      </c>
      <c r="F21" s="44">
        <f t="shared" si="12"/>
        <v>0</v>
      </c>
      <c r="G21" s="7" t="str">
        <f>IF(ISBLANK('End of Year Revenues &amp; Expenses'!G15),"",'End of Year Revenues &amp; Expenses'!G15)</f>
        <v/>
      </c>
    </row>
    <row r="22" spans="1:7" x14ac:dyDescent="0.4">
      <c r="A22" s="7" t="str">
        <f>IF(ISBLANK('End of Year Revenues &amp; Expenses'!A16),"",'End of Year Revenues &amp; Expenses'!A16)</f>
        <v/>
      </c>
      <c r="B22" s="8">
        <f>'End of Year Revenues &amp; Expenses'!D16</f>
        <v>0</v>
      </c>
      <c r="C22" s="108"/>
      <c r="D22" s="44">
        <f t="shared" si="6"/>
        <v>0</v>
      </c>
      <c r="E22" s="44">
        <f t="shared" ref="E22:F22" si="13">ROUND(D22*(1+$C22),0)</f>
        <v>0</v>
      </c>
      <c r="F22" s="44">
        <f t="shared" si="13"/>
        <v>0</v>
      </c>
      <c r="G22" s="7" t="str">
        <f>IF(ISBLANK('End of Year Revenues &amp; Expenses'!G16),"",'End of Year Revenues &amp; Expenses'!G16)</f>
        <v/>
      </c>
    </row>
    <row r="23" spans="1:7" x14ac:dyDescent="0.4">
      <c r="A23" s="7" t="str">
        <f>IF(ISBLANK('End of Year Revenues &amp; Expenses'!A17),"",'End of Year Revenues &amp; Expenses'!A17)</f>
        <v/>
      </c>
      <c r="B23" s="8">
        <f>'End of Year Revenues &amp; Expenses'!D17</f>
        <v>0</v>
      </c>
      <c r="C23" s="108"/>
      <c r="D23" s="44">
        <f t="shared" si="6"/>
        <v>0</v>
      </c>
      <c r="E23" s="44">
        <f t="shared" ref="E23:F23" si="14">ROUND(D23*(1+$C23),0)</f>
        <v>0</v>
      </c>
      <c r="F23" s="44">
        <f t="shared" si="14"/>
        <v>0</v>
      </c>
      <c r="G23" s="7" t="str">
        <f>IF(ISBLANK('End of Year Revenues &amp; Expenses'!G17),"",'End of Year Revenues &amp; Expenses'!G17)</f>
        <v/>
      </c>
    </row>
    <row r="24" spans="1:7" x14ac:dyDescent="0.4">
      <c r="A24" s="7" t="str">
        <f>IF(ISBLANK('End of Year Revenues &amp; Expenses'!A18),"",'End of Year Revenues &amp; Expenses'!A18)</f>
        <v/>
      </c>
      <c r="B24" s="8">
        <f>'End of Year Revenues &amp; Expenses'!D18</f>
        <v>0</v>
      </c>
      <c r="C24" s="108"/>
      <c r="D24" s="44">
        <f t="shared" si="6"/>
        <v>0</v>
      </c>
      <c r="E24" s="44">
        <f t="shared" ref="E24:F24" si="15">ROUND(D24*(1+$C24),0)</f>
        <v>0</v>
      </c>
      <c r="F24" s="44">
        <f t="shared" si="15"/>
        <v>0</v>
      </c>
      <c r="G24" s="7" t="str">
        <f>IF(ISBLANK('End of Year Revenues &amp; Expenses'!G18),"",'End of Year Revenues &amp; Expenses'!G18)</f>
        <v/>
      </c>
    </row>
    <row r="25" spans="1:7" x14ac:dyDescent="0.4">
      <c r="A25" s="7" t="str">
        <f>IF(ISBLANK('End of Year Revenues &amp; Expenses'!A19),"",'End of Year Revenues &amp; Expenses'!A19)</f>
        <v/>
      </c>
      <c r="B25" s="8">
        <f>'End of Year Revenues &amp; Expenses'!D19</f>
        <v>0</v>
      </c>
      <c r="C25" s="108"/>
      <c r="D25" s="44">
        <f t="shared" si="6"/>
        <v>0</v>
      </c>
      <c r="E25" s="44">
        <f t="shared" ref="E25:F25" si="16">ROUND(D25*(1+$C25),0)</f>
        <v>0</v>
      </c>
      <c r="F25" s="44">
        <f t="shared" si="16"/>
        <v>0</v>
      </c>
      <c r="G25" s="7" t="str">
        <f>IF(ISBLANK('End of Year Revenues &amp; Expenses'!G19),"",'End of Year Revenues &amp; Expenses'!G19)</f>
        <v/>
      </c>
    </row>
    <row r="26" spans="1:7" x14ac:dyDescent="0.4">
      <c r="A26" s="7" t="str">
        <f>IF(ISBLANK('End of Year Revenues &amp; Expenses'!A20),"",'End of Year Revenues &amp; Expenses'!A20)</f>
        <v/>
      </c>
      <c r="B26" s="8">
        <f>'End of Year Revenues &amp; Expenses'!D20</f>
        <v>0</v>
      </c>
      <c r="C26" s="108"/>
      <c r="D26" s="44">
        <f t="shared" si="6"/>
        <v>0</v>
      </c>
      <c r="E26" s="44">
        <f t="shared" ref="E26:F26" si="17">ROUND(D26*(1+$C26),0)</f>
        <v>0</v>
      </c>
      <c r="F26" s="44">
        <f t="shared" si="17"/>
        <v>0</v>
      </c>
      <c r="G26" s="7" t="str">
        <f>IF(ISBLANK('End of Year Revenues &amp; Expenses'!G20),"",'End of Year Revenues &amp; Expenses'!G20)</f>
        <v/>
      </c>
    </row>
    <row r="27" spans="1:7" x14ac:dyDescent="0.4">
      <c r="A27" s="7" t="str">
        <f>IF(ISBLANK('End of Year Revenues &amp; Expenses'!A21),"",'End of Year Revenues &amp; Expenses'!A21)</f>
        <v/>
      </c>
      <c r="B27" s="8">
        <f>'End of Year Revenues &amp; Expenses'!D21</f>
        <v>0</v>
      </c>
      <c r="C27" s="108"/>
      <c r="D27" s="44">
        <f t="shared" si="6"/>
        <v>0</v>
      </c>
      <c r="E27" s="44">
        <f t="shared" ref="E27:F27" si="18">ROUND(D27*(1+$C27),0)</f>
        <v>0</v>
      </c>
      <c r="F27" s="44">
        <f t="shared" si="18"/>
        <v>0</v>
      </c>
      <c r="G27" s="7" t="str">
        <f>IF(ISBLANK('End of Year Revenues &amp; Expenses'!G21),"",'End of Year Revenues &amp; Expenses'!G21)</f>
        <v/>
      </c>
    </row>
    <row r="28" spans="1:7" x14ac:dyDescent="0.4">
      <c r="A28" s="7" t="str">
        <f>IF(ISBLANK('End of Year Revenues &amp; Expenses'!A22),"",'End of Year Revenues &amp; Expenses'!A22)</f>
        <v/>
      </c>
      <c r="B28" s="8">
        <f>'End of Year Revenues &amp; Expenses'!D22</f>
        <v>0</v>
      </c>
      <c r="C28" s="108"/>
      <c r="D28" s="44">
        <f t="shared" si="6"/>
        <v>0</v>
      </c>
      <c r="E28" s="44">
        <f t="shared" ref="E28:F28" si="19">ROUND(D28*(1+$C28),0)</f>
        <v>0</v>
      </c>
      <c r="F28" s="44">
        <f t="shared" si="19"/>
        <v>0</v>
      </c>
      <c r="G28" s="7" t="str">
        <f>IF(ISBLANK('End of Year Revenues &amp; Expenses'!G22),"",'End of Year Revenues &amp; Expenses'!G22)</f>
        <v/>
      </c>
    </row>
    <row r="29" spans="1:7" x14ac:dyDescent="0.4">
      <c r="A29" s="7" t="str">
        <f>IF(ISBLANK('End of Year Revenues &amp; Expenses'!A23),"",'End of Year Revenues &amp; Expenses'!A23)</f>
        <v/>
      </c>
      <c r="B29" s="8">
        <f>'End of Year Revenues &amp; Expenses'!D23</f>
        <v>0</v>
      </c>
      <c r="C29" s="108"/>
      <c r="D29" s="44">
        <f t="shared" si="6"/>
        <v>0</v>
      </c>
      <c r="E29" s="44">
        <f t="shared" ref="E29:F29" si="20">ROUND(D29*(1+$C29),0)</f>
        <v>0</v>
      </c>
      <c r="F29" s="44">
        <f t="shared" si="20"/>
        <v>0</v>
      </c>
      <c r="G29" s="7" t="str">
        <f>IF(ISBLANK('End of Year Revenues &amp; Expenses'!G23),"",'End of Year Revenues &amp; Expenses'!G23)</f>
        <v/>
      </c>
    </row>
    <row r="30" spans="1:7" x14ac:dyDescent="0.4">
      <c r="A30" s="7" t="str">
        <f>IF(ISBLANK('End of Year Revenues &amp; Expenses'!A24),"",'End of Year Revenues &amp; Expenses'!A24)</f>
        <v/>
      </c>
      <c r="B30" s="8">
        <f>'End of Year Revenues &amp; Expenses'!D24</f>
        <v>0</v>
      </c>
      <c r="C30" s="108"/>
      <c r="D30" s="44">
        <f t="shared" si="6"/>
        <v>0</v>
      </c>
      <c r="E30" s="44">
        <f t="shared" ref="E30:F30" si="21">ROUND(D30*(1+$C30),0)</f>
        <v>0</v>
      </c>
      <c r="F30" s="44">
        <f t="shared" si="21"/>
        <v>0</v>
      </c>
      <c r="G30" s="7" t="str">
        <f>IF(ISBLANK('End of Year Revenues &amp; Expenses'!G24),"",'End of Year Revenues &amp; Expenses'!G24)</f>
        <v/>
      </c>
    </row>
    <row r="31" spans="1:7" x14ac:dyDescent="0.4">
      <c r="A31" s="7" t="str">
        <f>IF(ISBLANK('End of Year Revenues &amp; Expenses'!A25),"",'End of Year Revenues &amp; Expenses'!A25)</f>
        <v/>
      </c>
      <c r="B31" s="8">
        <f>'End of Year Revenues &amp; Expenses'!D25</f>
        <v>0</v>
      </c>
      <c r="C31" s="108"/>
      <c r="D31" s="44">
        <f t="shared" si="6"/>
        <v>0</v>
      </c>
      <c r="E31" s="44">
        <f t="shared" ref="E31:F31" si="22">ROUND(D31*(1+$C31),0)</f>
        <v>0</v>
      </c>
      <c r="F31" s="44">
        <f t="shared" si="22"/>
        <v>0</v>
      </c>
      <c r="G31" s="7" t="str">
        <f>IF(ISBLANK('End of Year Revenues &amp; Expenses'!G25),"",'End of Year Revenues &amp; Expenses'!G25)</f>
        <v/>
      </c>
    </row>
    <row r="32" spans="1:7" x14ac:dyDescent="0.4">
      <c r="A32" s="7" t="str">
        <f>IF(ISBLANK('End of Year Revenues &amp; Expenses'!A26),"",'End of Year Revenues &amp; Expenses'!A26)</f>
        <v/>
      </c>
      <c r="B32" s="8">
        <f>'End of Year Revenues &amp; Expenses'!D26</f>
        <v>0</v>
      </c>
      <c r="C32" s="108"/>
      <c r="D32" s="44">
        <f t="shared" si="6"/>
        <v>0</v>
      </c>
      <c r="E32" s="44">
        <f t="shared" ref="E32:F32" si="23">ROUND(D32*(1+$C32),0)</f>
        <v>0</v>
      </c>
      <c r="F32" s="44">
        <f t="shared" si="23"/>
        <v>0</v>
      </c>
      <c r="G32" s="7" t="str">
        <f>IF(ISBLANK('End of Year Revenues &amp; Expenses'!G26),"",'End of Year Revenues &amp; Expenses'!G26)</f>
        <v/>
      </c>
    </row>
    <row r="33" spans="1:8" x14ac:dyDescent="0.4">
      <c r="A33" s="7" t="str">
        <f>IF(ISBLANK('End of Year Revenues &amp; Expenses'!A27),"",'End of Year Revenues &amp; Expenses'!A27)</f>
        <v/>
      </c>
      <c r="B33" s="8">
        <f>'End of Year Revenues &amp; Expenses'!D27</f>
        <v>0</v>
      </c>
      <c r="C33" s="108"/>
      <c r="D33" s="44">
        <f t="shared" si="6"/>
        <v>0</v>
      </c>
      <c r="E33" s="44">
        <f t="shared" ref="E33:F33" si="24">ROUND(D33*(1+$C33),0)</f>
        <v>0</v>
      </c>
      <c r="F33" s="44">
        <f t="shared" si="24"/>
        <v>0</v>
      </c>
      <c r="G33" s="7" t="str">
        <f>IF(ISBLANK('End of Year Revenues &amp; Expenses'!G27),"",'End of Year Revenues &amp; Expenses'!G27)</f>
        <v/>
      </c>
    </row>
    <row r="34" spans="1:8" x14ac:dyDescent="0.4">
      <c r="A34" s="10" t="s">
        <v>41</v>
      </c>
      <c r="B34" s="11">
        <f>SUM(B15:B33)</f>
        <v>0</v>
      </c>
      <c r="C34" s="12"/>
      <c r="D34" s="11">
        <f t="shared" ref="D34:F34" si="25">SUM(D15:D33)</f>
        <v>0</v>
      </c>
      <c r="E34" s="11">
        <f t="shared" si="25"/>
        <v>0</v>
      </c>
      <c r="F34" s="11">
        <f t="shared" si="25"/>
        <v>0</v>
      </c>
      <c r="G34" s="12"/>
      <c r="H34" s="47"/>
    </row>
    <row r="35" spans="1:8" ht="15" thickBot="1" x14ac:dyDescent="0.45">
      <c r="A35" s="133"/>
      <c r="B35" s="133"/>
      <c r="C35" s="133"/>
      <c r="D35" s="133"/>
      <c r="E35" s="133"/>
      <c r="F35" s="133"/>
      <c r="G35" s="48"/>
      <c r="H35" s="47"/>
    </row>
    <row r="36" spans="1:8" ht="15" thickBot="1" x14ac:dyDescent="0.45">
      <c r="A36" s="14" t="s">
        <v>42</v>
      </c>
      <c r="B36" s="15">
        <f>B12-B34</f>
        <v>0</v>
      </c>
      <c r="C36" s="18"/>
      <c r="D36" s="15">
        <f t="shared" ref="D36:F36" si="26">D12-D34</f>
        <v>0</v>
      </c>
      <c r="E36" s="15">
        <f t="shared" si="26"/>
        <v>0</v>
      </c>
      <c r="F36" s="15">
        <f t="shared" si="26"/>
        <v>0</v>
      </c>
      <c r="G36" s="18"/>
    </row>
    <row r="37" spans="1:8" x14ac:dyDescent="0.4">
      <c r="A37" s="130"/>
      <c r="B37" s="130"/>
      <c r="C37" s="130"/>
      <c r="D37" s="130"/>
      <c r="E37" s="130"/>
      <c r="F37" s="130"/>
      <c r="G37" s="13"/>
    </row>
    <row r="38" spans="1:8" x14ac:dyDescent="0.4">
      <c r="A38" s="133" t="s">
        <v>43</v>
      </c>
      <c r="B38" s="133"/>
      <c r="C38" s="133"/>
      <c r="D38" s="133"/>
      <c r="E38" s="133"/>
      <c r="F38" s="133"/>
      <c r="G38" s="13"/>
    </row>
    <row r="39" spans="1:8" x14ac:dyDescent="0.4">
      <c r="A39" s="7" t="str">
        <f>IF(ISBLANK('End of Year Revenues &amp; Expenses'!A33),"",'End of Year Revenues &amp; Expenses'!A33)</f>
        <v>Other Income</v>
      </c>
      <c r="B39" s="8">
        <f>'End of Year Revenues &amp; Expenses'!D33</f>
        <v>0</v>
      </c>
      <c r="C39" s="109"/>
      <c r="D39" s="44">
        <f t="shared" ref="D39" si="27">ROUND(B39*(1+$C39),0)</f>
        <v>0</v>
      </c>
      <c r="E39" s="44">
        <f t="shared" ref="E39:F40" si="28">ROUND(D39*(1+$C39),0)</f>
        <v>0</v>
      </c>
      <c r="F39" s="44">
        <f t="shared" si="28"/>
        <v>0</v>
      </c>
      <c r="G39" s="12"/>
    </row>
    <row r="40" spans="1:8" x14ac:dyDescent="0.4">
      <c r="A40" s="7" t="str">
        <f>IF(ISBLANK('End of Year Revenues &amp; Expenses'!A34),"",'End of Year Revenues &amp; Expenses'!A34)</f>
        <v>Other Expenses</v>
      </c>
      <c r="B40" s="8">
        <f>'End of Year Revenues &amp; Expenses'!D34</f>
        <v>0</v>
      </c>
      <c r="C40" s="109"/>
      <c r="D40" s="44">
        <f t="shared" ref="D40" si="29">ROUND(B40*(1+$C40),0)</f>
        <v>0</v>
      </c>
      <c r="E40" s="44">
        <f t="shared" si="28"/>
        <v>0</v>
      </c>
      <c r="F40" s="44">
        <f t="shared" si="28"/>
        <v>0</v>
      </c>
      <c r="G40" s="12"/>
    </row>
    <row r="41" spans="1:8" x14ac:dyDescent="0.4">
      <c r="A41" s="7" t="str">
        <f>IF(ISBLANK('End of Year Revenues &amp; Expenses'!A35),"",'End of Year Revenues &amp; Expenses'!A35)</f>
        <v>Principal and Interest on Long-Term Debt</v>
      </c>
      <c r="B41" s="8">
        <f>'End of Year Revenues &amp; Expenses'!D35</f>
        <v>0</v>
      </c>
      <c r="C41" s="12"/>
      <c r="D41" s="103"/>
      <c r="E41" s="103"/>
      <c r="F41" s="103"/>
      <c r="G41" s="9" t="s">
        <v>10</v>
      </c>
    </row>
    <row r="42" spans="1:8" x14ac:dyDescent="0.4">
      <c r="A42" s="7" t="str">
        <f>IF(ISBLANK('End of Year Revenues &amp; Expenses'!A36),"",'End of Year Revenues &amp; Expenses'!A36)</f>
        <v>Capital Outlays</v>
      </c>
      <c r="B42" s="8">
        <f>'End of Year Revenues &amp; Expenses'!D36</f>
        <v>0</v>
      </c>
      <c r="C42" s="12"/>
      <c r="D42" s="103"/>
      <c r="E42" s="110"/>
      <c r="F42" s="103"/>
      <c r="G42" s="9" t="s">
        <v>10</v>
      </c>
    </row>
    <row r="43" spans="1:8" x14ac:dyDescent="0.4">
      <c r="A43" s="10" t="s">
        <v>126</v>
      </c>
      <c r="B43" s="19">
        <f>B39-SUM(B40:B42)</f>
        <v>0</v>
      </c>
      <c r="C43" s="12"/>
      <c r="D43" s="19">
        <f t="shared" ref="D43:F43" si="30">D39-SUM(D40:D42)</f>
        <v>0</v>
      </c>
      <c r="E43" s="19">
        <f t="shared" si="30"/>
        <v>0</v>
      </c>
      <c r="F43" s="19">
        <f t="shared" si="30"/>
        <v>0</v>
      </c>
      <c r="G43" s="12"/>
    </row>
    <row r="44" spans="1:8" ht="15" thickBot="1" x14ac:dyDescent="0.45">
      <c r="A44" s="130"/>
      <c r="B44" s="130"/>
      <c r="C44" s="130"/>
      <c r="D44" s="130"/>
      <c r="E44" s="130"/>
      <c r="F44" s="130"/>
      <c r="G44" s="13"/>
    </row>
    <row r="45" spans="1:8" ht="15" thickBot="1" x14ac:dyDescent="0.45">
      <c r="A45" s="14" t="s">
        <v>44</v>
      </c>
      <c r="B45" s="16">
        <f>B36+B43</f>
        <v>0</v>
      </c>
      <c r="C45" s="18"/>
      <c r="D45" s="16">
        <f t="shared" ref="D45:F45" si="31">D36+D43</f>
        <v>0</v>
      </c>
      <c r="E45" s="16">
        <f t="shared" si="31"/>
        <v>0</v>
      </c>
      <c r="F45" s="16">
        <f t="shared" si="31"/>
        <v>0</v>
      </c>
      <c r="G45" s="18"/>
    </row>
    <row r="46" spans="1:8" ht="15" thickBot="1" x14ac:dyDescent="0.45">
      <c r="G46" s="13"/>
    </row>
    <row r="47" spans="1:8" x14ac:dyDescent="0.4">
      <c r="A47" s="21" t="s">
        <v>109</v>
      </c>
      <c r="B47" s="34">
        <f>'End of Year Revenues &amp; Expenses'!B41</f>
        <v>0</v>
      </c>
      <c r="C47" s="22"/>
      <c r="D47" s="34">
        <f>B48</f>
        <v>0</v>
      </c>
      <c r="E47" s="34">
        <f>D48</f>
        <v>0</v>
      </c>
      <c r="F47" s="34">
        <f>E48</f>
        <v>0</v>
      </c>
      <c r="G47" s="22"/>
    </row>
    <row r="48" spans="1:8" ht="15" thickBot="1" x14ac:dyDescent="0.45">
      <c r="A48" s="23" t="s">
        <v>110</v>
      </c>
      <c r="B48" s="33">
        <f>'End of Year Revenues &amp; Expenses'!B42</f>
        <v>0</v>
      </c>
      <c r="C48" s="25"/>
      <c r="D48" s="33">
        <f>D47+D45</f>
        <v>0</v>
      </c>
      <c r="E48" s="33">
        <f t="shared" ref="E48:F48" si="32">E47+E45</f>
        <v>0</v>
      </c>
      <c r="F48" s="33">
        <f t="shared" si="32"/>
        <v>0</v>
      </c>
      <c r="G48" s="25"/>
    </row>
  </sheetData>
  <sheetProtection algorithmName="SHA-512" hashValue="dvfbCO7dnswMG7rxj/eziqe47Yn4ZOJrQ5FwCxYqLCOSYdCOGfnFEKcVJL5OQq8jFhaYTdkxuoIGybXa5Wlmdw==" saltValue="6BJZhiFr/z8MpFGpjd4nEw==" spinCount="100000" sheet="1" formatColumns="0" formatRows="0"/>
  <mergeCells count="9">
    <mergeCell ref="A37:F37"/>
    <mergeCell ref="A38:F38"/>
    <mergeCell ref="A44:F44"/>
    <mergeCell ref="B2:F2"/>
    <mergeCell ref="B3:F3"/>
    <mergeCell ref="B4:F4"/>
    <mergeCell ref="A13:F13"/>
    <mergeCell ref="A14:F14"/>
    <mergeCell ref="A35:F35"/>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2E2AF-B760-4B65-87FF-55C530E87943}">
  <dimension ref="A1:F23"/>
  <sheetViews>
    <sheetView zoomScale="115" zoomScaleNormal="115" workbookViewId="0">
      <selection activeCell="B2" sqref="B2:F2"/>
    </sheetView>
  </sheetViews>
  <sheetFormatPr defaultRowHeight="14.6" x14ac:dyDescent="0.4"/>
  <cols>
    <col min="1" max="1" width="47.3828125" bestFit="1" customWidth="1"/>
    <col min="2" max="4" width="10.61328125" customWidth="1"/>
    <col min="6" max="6" width="10.07421875" bestFit="1" customWidth="1"/>
  </cols>
  <sheetData>
    <row r="1" spans="1:6" ht="29.15" x14ac:dyDescent="0.4">
      <c r="A1" s="35"/>
      <c r="B1" s="3" t="s">
        <v>31</v>
      </c>
      <c r="C1" s="3" t="s">
        <v>32</v>
      </c>
      <c r="D1" s="3" t="s">
        <v>33</v>
      </c>
    </row>
    <row r="2" spans="1:6" x14ac:dyDescent="0.4">
      <c r="A2" s="52" t="s">
        <v>41</v>
      </c>
      <c r="B2" s="53">
        <f>'Financial Forecast'!D34</f>
        <v>0</v>
      </c>
      <c r="C2" s="53">
        <f>'Financial Forecast'!E34</f>
        <v>0</v>
      </c>
      <c r="D2" s="53">
        <f>'Financial Forecast'!F34</f>
        <v>0</v>
      </c>
    </row>
    <row r="3" spans="1:6" x14ac:dyDescent="0.4">
      <c r="A3" s="32" t="s">
        <v>18</v>
      </c>
      <c r="B3" s="53">
        <f>'Financial Forecast'!D41</f>
        <v>0</v>
      </c>
      <c r="C3" s="53">
        <f>'Financial Forecast'!E41</f>
        <v>0</v>
      </c>
      <c r="D3" s="53">
        <f>'Financial Forecast'!F41</f>
        <v>0</v>
      </c>
    </row>
    <row r="4" spans="1:6" x14ac:dyDescent="0.4">
      <c r="A4" s="32" t="s">
        <v>19</v>
      </c>
      <c r="B4" s="53">
        <f>'Financial Forecast'!D42</f>
        <v>0</v>
      </c>
      <c r="C4" s="53">
        <f>'Financial Forecast'!E42</f>
        <v>0</v>
      </c>
      <c r="D4" s="53">
        <f>'Financial Forecast'!F42</f>
        <v>0</v>
      </c>
    </row>
    <row r="5" spans="1:6" x14ac:dyDescent="0.4">
      <c r="A5" s="54" t="s">
        <v>48</v>
      </c>
      <c r="B5" s="55">
        <f>SUM(B2:B4)</f>
        <v>0</v>
      </c>
      <c r="C5" s="55">
        <f t="shared" ref="C5:D5" si="0">SUM(C2:C4)</f>
        <v>0</v>
      </c>
      <c r="D5" s="55">
        <f t="shared" si="0"/>
        <v>0</v>
      </c>
      <c r="E5" s="47"/>
      <c r="F5" s="47"/>
    </row>
    <row r="7" spans="1:6" x14ac:dyDescent="0.4">
      <c r="A7" s="52" t="s">
        <v>111</v>
      </c>
      <c r="B7" s="92"/>
      <c r="C7" s="92"/>
      <c r="D7" s="92"/>
    </row>
    <row r="8" spans="1:6" x14ac:dyDescent="0.4">
      <c r="A8" s="52" t="s">
        <v>112</v>
      </c>
      <c r="B8" s="53">
        <f>'Financial Forecast'!B48</f>
        <v>0</v>
      </c>
      <c r="C8" s="53">
        <f>B7</f>
        <v>0</v>
      </c>
      <c r="D8" s="53">
        <f>C7</f>
        <v>0</v>
      </c>
    </row>
    <row r="9" spans="1:6" x14ac:dyDescent="0.4">
      <c r="A9" s="54" t="s">
        <v>113</v>
      </c>
      <c r="B9" s="55">
        <f>B7-B8</f>
        <v>0</v>
      </c>
      <c r="C9" s="55">
        <f t="shared" ref="C9:D9" si="1">C7-C8</f>
        <v>0</v>
      </c>
      <c r="D9" s="55">
        <f t="shared" si="1"/>
        <v>0</v>
      </c>
    </row>
    <row r="10" spans="1:6" ht="15" thickBot="1" x14ac:dyDescent="0.45"/>
    <row r="11" spans="1:6" ht="15" thickBot="1" x14ac:dyDescent="0.45">
      <c r="A11" s="56" t="s">
        <v>50</v>
      </c>
      <c r="B11" s="57">
        <f>B9+B5</f>
        <v>0</v>
      </c>
      <c r="C11" s="57">
        <f t="shared" ref="C11:D11" si="2">C9+C5</f>
        <v>0</v>
      </c>
      <c r="D11" s="57">
        <f t="shared" si="2"/>
        <v>0</v>
      </c>
    </row>
    <row r="13" spans="1:6" x14ac:dyDescent="0.4">
      <c r="A13" s="52" t="str">
        <f>IF(ISBLANK('End of Year Revenues &amp; Expenses'!A3),"",'End of Year Revenues &amp; Expenses'!A3)</f>
        <v/>
      </c>
      <c r="B13" s="53">
        <f>'Financial Forecast'!D9</f>
        <v>0</v>
      </c>
      <c r="C13" s="53">
        <f>'Financial Forecast'!E9</f>
        <v>0</v>
      </c>
      <c r="D13" s="53">
        <f>'Financial Forecast'!F9</f>
        <v>0</v>
      </c>
    </row>
    <row r="14" spans="1:6" x14ac:dyDescent="0.4">
      <c r="A14" s="52" t="str">
        <f>IF(ISBLANK('End of Year Revenues &amp; Expenses'!A4),"",'End of Year Revenues &amp; Expenses'!A4)</f>
        <v/>
      </c>
      <c r="B14" s="53">
        <f>'Financial Forecast'!D10</f>
        <v>0</v>
      </c>
      <c r="C14" s="53">
        <f>'Financial Forecast'!E10</f>
        <v>0</v>
      </c>
      <c r="D14" s="53">
        <f>'Financial Forecast'!F10</f>
        <v>0</v>
      </c>
    </row>
    <row r="15" spans="1:6" x14ac:dyDescent="0.4">
      <c r="A15" s="52" t="str">
        <f>IF(ISBLANK('End of Year Revenues &amp; Expenses'!A5),"",'End of Year Revenues &amp; Expenses'!A5)</f>
        <v/>
      </c>
      <c r="B15" s="53">
        <f>'Financial Forecast'!D11</f>
        <v>0</v>
      </c>
      <c r="C15" s="53">
        <f>'Financial Forecast'!E11</f>
        <v>0</v>
      </c>
      <c r="D15" s="53">
        <f>'Financial Forecast'!F11</f>
        <v>0</v>
      </c>
    </row>
    <row r="16" spans="1:6" x14ac:dyDescent="0.4">
      <c r="A16" s="58" t="str">
        <f>IF(ISBLANK('End of Year Revenues &amp; Expenses'!A33),"",'End of Year Revenues &amp; Expenses'!A33)</f>
        <v>Other Income</v>
      </c>
      <c r="B16" s="53">
        <f>'Financial Forecast'!D39</f>
        <v>0</v>
      </c>
      <c r="C16" s="53">
        <f>'Financial Forecast'!E39</f>
        <v>0</v>
      </c>
      <c r="D16" s="53">
        <f>'Financial Forecast'!F39</f>
        <v>0</v>
      </c>
    </row>
    <row r="17" spans="1:4" x14ac:dyDescent="0.4">
      <c r="A17" s="58" t="str">
        <f>IF(ISBLANK('End of Year Revenues &amp; Expenses'!A34),"",'End of Year Revenues &amp; Expenses'!A34)</f>
        <v>Other Expenses</v>
      </c>
      <c r="B17" s="53">
        <f>'Financial Forecast'!D40</f>
        <v>0</v>
      </c>
      <c r="C17" s="53">
        <f>'Financial Forecast'!E40</f>
        <v>0</v>
      </c>
      <c r="D17" s="53">
        <f>'Financial Forecast'!F40</f>
        <v>0</v>
      </c>
    </row>
    <row r="18" spans="1:4" x14ac:dyDescent="0.4">
      <c r="A18" s="54" t="s">
        <v>51</v>
      </c>
      <c r="B18" s="55">
        <f>SUM(B13:B17)</f>
        <v>0</v>
      </c>
      <c r="C18" s="55">
        <f t="shared" ref="C18:D18" si="3">SUM(C13:C17)</f>
        <v>0</v>
      </c>
      <c r="D18" s="55">
        <f t="shared" si="3"/>
        <v>0</v>
      </c>
    </row>
    <row r="20" spans="1:4" x14ac:dyDescent="0.4">
      <c r="A20" s="52" t="s">
        <v>52</v>
      </c>
      <c r="B20" s="53">
        <f>B11-B18</f>
        <v>0</v>
      </c>
      <c r="C20" s="53">
        <f t="shared" ref="C20:D20" si="4">C11-C18</f>
        <v>0</v>
      </c>
      <c r="D20" s="53">
        <f t="shared" si="4"/>
        <v>0</v>
      </c>
    </row>
    <row r="21" spans="1:4" x14ac:dyDescent="0.4">
      <c r="A21" s="52" t="s">
        <v>53</v>
      </c>
      <c r="B21" s="53">
        <f>'Financial Forecast'!D8</f>
        <v>0</v>
      </c>
      <c r="C21" s="53">
        <f>'Financial Forecast'!E8</f>
        <v>0</v>
      </c>
      <c r="D21" s="53">
        <f>'Financial Forecast'!F8</f>
        <v>0</v>
      </c>
    </row>
    <row r="22" spans="1:4" ht="15" thickBot="1" x14ac:dyDescent="0.45"/>
    <row r="23" spans="1:4" ht="15" thickBot="1" x14ac:dyDescent="0.45">
      <c r="A23" s="56" t="s">
        <v>54</v>
      </c>
      <c r="B23" s="57">
        <f>B20-B21</f>
        <v>0</v>
      </c>
      <c r="C23" s="57">
        <f t="shared" ref="C23:D23" si="5">C20-C21</f>
        <v>0</v>
      </c>
      <c r="D23" s="57">
        <f t="shared" si="5"/>
        <v>0</v>
      </c>
    </row>
  </sheetData>
  <sheetProtection algorithmName="SHA-512" hashValue="GoWkPd1GyDC2rmhbAn3nwR71Of2+E4nzQsfAy5dzJnnKfjZo6axc1+LMdYHTAI0JfK5V8K+VMdj/UgZNc8ktWw==" saltValue="j0+ExMzztQRjKX1eRgAbbQ==" spinCount="100000" sheet="1" formatColumns="0" formatRows="0"/>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EA4A6-A3BD-42C4-B5C0-F183BD95215F}">
  <dimension ref="B1:E24"/>
  <sheetViews>
    <sheetView zoomScale="115" zoomScaleNormal="115" workbookViewId="0">
      <selection activeCell="C19" sqref="C19"/>
    </sheetView>
  </sheetViews>
  <sheetFormatPr defaultRowHeight="14.6" x14ac:dyDescent="0.4"/>
  <cols>
    <col min="1" max="1" width="2.921875" customWidth="1"/>
    <col min="2" max="2" width="42.921875" bestFit="1" customWidth="1"/>
    <col min="3" max="3" width="14.921875" bestFit="1" customWidth="1"/>
    <col min="4" max="5" width="11.07421875" bestFit="1" customWidth="1"/>
  </cols>
  <sheetData>
    <row r="1" spans="2:5" ht="29.15" x14ac:dyDescent="0.4">
      <c r="B1" s="35"/>
      <c r="C1" s="3" t="s">
        <v>31</v>
      </c>
      <c r="D1" s="3" t="s">
        <v>32</v>
      </c>
      <c r="E1" s="3" t="s">
        <v>33</v>
      </c>
    </row>
    <row r="2" spans="2:5" x14ac:dyDescent="0.4">
      <c r="B2" s="43" t="s">
        <v>34</v>
      </c>
      <c r="C2" s="136">
        <f>'Basic Information'!B10</f>
        <v>0</v>
      </c>
      <c r="D2" s="137"/>
      <c r="E2" s="138"/>
    </row>
    <row r="3" spans="2:5" x14ac:dyDescent="0.4">
      <c r="B3" s="43" t="s">
        <v>35</v>
      </c>
      <c r="C3" s="136">
        <f>'Basic Information'!B11</f>
        <v>0</v>
      </c>
      <c r="D3" s="137"/>
      <c r="E3" s="138"/>
    </row>
    <row r="4" spans="2:5" x14ac:dyDescent="0.4">
      <c r="B4" s="43" t="s">
        <v>36</v>
      </c>
      <c r="C4" s="139">
        <f>'Basic Information'!B7</f>
        <v>0</v>
      </c>
      <c r="D4" s="140"/>
      <c r="E4" s="141"/>
    </row>
    <row r="5" spans="2:5" x14ac:dyDescent="0.4">
      <c r="B5" s="43" t="s">
        <v>37</v>
      </c>
      <c r="C5" s="44">
        <f>'Financial Forecast'!D5</f>
        <v>0</v>
      </c>
      <c r="D5" s="44">
        <f>'Financial Forecast'!E5</f>
        <v>0</v>
      </c>
      <c r="E5" s="44">
        <f>'Financial Forecast'!F5</f>
        <v>0</v>
      </c>
    </row>
    <row r="6" spans="2:5" x14ac:dyDescent="0.4">
      <c r="B6" s="43" t="s">
        <v>38</v>
      </c>
      <c r="C6" s="44">
        <f>'Financial Forecast'!D6</f>
        <v>0</v>
      </c>
      <c r="D6" s="44">
        <f>'Financial Forecast'!E6</f>
        <v>0</v>
      </c>
      <c r="E6" s="44">
        <f>'Financial Forecast'!F6</f>
        <v>0</v>
      </c>
    </row>
    <row r="7" spans="2:5" x14ac:dyDescent="0.4">
      <c r="B7" s="43" t="s">
        <v>39</v>
      </c>
      <c r="C7" s="68">
        <f>'Financial Forecast'!D7</f>
        <v>0</v>
      </c>
      <c r="D7" s="68">
        <f>'Financial Forecast'!E7</f>
        <v>0</v>
      </c>
      <c r="E7" s="68">
        <f>'Financial Forecast'!F7</f>
        <v>0</v>
      </c>
    </row>
    <row r="8" spans="2:5" x14ac:dyDescent="0.4">
      <c r="B8" s="60" t="s">
        <v>106</v>
      </c>
      <c r="C8" s="61">
        <f>'Financial Target'!B23</f>
        <v>0</v>
      </c>
      <c r="D8" s="61">
        <f>'Financial Target'!C23</f>
        <v>0</v>
      </c>
      <c r="E8" s="61">
        <f>'Financial Target'!D23</f>
        <v>0</v>
      </c>
    </row>
    <row r="10" spans="2:5" x14ac:dyDescent="0.4">
      <c r="B10" s="20" t="s">
        <v>55</v>
      </c>
    </row>
    <row r="11" spans="2:5" x14ac:dyDescent="0.4">
      <c r="B11" s="43" t="s">
        <v>56</v>
      </c>
      <c r="C11" s="62">
        <f>IFERROR(ROUND(C8/(C5*$C$4*C7),2)+$C$2,0)</f>
        <v>0</v>
      </c>
      <c r="D11" s="62">
        <f t="shared" ref="D11:E11" si="0">IFERROR(ROUND(D8/(D5*$C$4*D7),2)+$C$2,0)</f>
        <v>0</v>
      </c>
      <c r="E11" s="62">
        <f t="shared" si="0"/>
        <v>0</v>
      </c>
    </row>
    <row r="12" spans="2:5" x14ac:dyDescent="0.4">
      <c r="B12" s="43" t="s">
        <v>57</v>
      </c>
      <c r="C12" s="62">
        <f>$C$3</f>
        <v>0</v>
      </c>
      <c r="D12" s="62">
        <f t="shared" ref="D12:E12" si="1">$C$3</f>
        <v>0</v>
      </c>
      <c r="E12" s="62">
        <f t="shared" si="1"/>
        <v>0</v>
      </c>
    </row>
    <row r="14" spans="2:5" x14ac:dyDescent="0.4">
      <c r="B14" s="20" t="s">
        <v>58</v>
      </c>
    </row>
    <row r="15" spans="2:5" x14ac:dyDescent="0.4">
      <c r="B15" s="43" t="s">
        <v>59</v>
      </c>
      <c r="C15" s="62">
        <f>$C$2</f>
        <v>0</v>
      </c>
      <c r="D15" s="62">
        <f t="shared" ref="D15:E15" si="2">$C$2</f>
        <v>0</v>
      </c>
      <c r="E15" s="62">
        <f t="shared" si="2"/>
        <v>0</v>
      </c>
    </row>
    <row r="16" spans="2:5" x14ac:dyDescent="0.4">
      <c r="B16" s="43" t="s">
        <v>60</v>
      </c>
      <c r="C16" s="62">
        <f>IFERROR(ROUND(C8/(C6*C7)*1000,2)+$C$3,0)</f>
        <v>0</v>
      </c>
      <c r="D16" s="62">
        <f t="shared" ref="D16:E16" si="3">IFERROR(ROUND(D8/(D6*D7)*1000,2)+$C$3,0)</f>
        <v>0</v>
      </c>
      <c r="E16" s="62">
        <f t="shared" si="3"/>
        <v>0</v>
      </c>
    </row>
    <row r="17" spans="2:5" x14ac:dyDescent="0.4">
      <c r="B17" s="20"/>
      <c r="C17" s="47"/>
      <c r="D17" s="47"/>
      <c r="E17" s="47"/>
    </row>
    <row r="18" spans="2:5" x14ac:dyDescent="0.4">
      <c r="B18" s="20" t="s">
        <v>61</v>
      </c>
    </row>
    <row r="19" spans="2:5" x14ac:dyDescent="0.4">
      <c r="B19" s="43" t="s">
        <v>56</v>
      </c>
      <c r="C19" s="94"/>
      <c r="D19" s="94"/>
      <c r="E19" s="94"/>
    </row>
    <row r="20" spans="2:5" x14ac:dyDescent="0.4">
      <c r="B20" s="43" t="s">
        <v>60</v>
      </c>
      <c r="C20" s="62">
        <f>IFERROR(ROUND(('Financial Target'!B20-(C19*$C$4*C7*C5))/(C6*C7)*1000,2),0)</f>
        <v>0</v>
      </c>
      <c r="D20" s="62">
        <f>IFERROR(ROUND(('Financial Target'!C20-(D19*$C$4*D7*D5))/(D6*D7)*1000,2),0)</f>
        <v>0</v>
      </c>
      <c r="E20" s="62">
        <f>IFERROR(ROUND(('Financial Target'!D20-(E19*$C$4*E7*E5))/(E6*E7)*1000,2),0)</f>
        <v>0</v>
      </c>
    </row>
    <row r="22" spans="2:5" x14ac:dyDescent="0.4">
      <c r="C22" s="47"/>
    </row>
    <row r="23" spans="2:5" x14ac:dyDescent="0.4">
      <c r="C23" s="47"/>
    </row>
    <row r="24" spans="2:5" x14ac:dyDescent="0.4">
      <c r="C24" s="47"/>
    </row>
  </sheetData>
  <sheetProtection algorithmName="SHA-512" hashValue="36cvc4TgtlpxpM2YgyulyzddGjHrwvmuXihL5QXOWlx8N7/RdjlFmtnzDNgBG1hdoyti1RgrVKBQB8Dh+IcPeA==" saltValue="orsiDRD5NkT8gel3bazYoQ==" spinCount="100000" sheet="1" formatColumns="0" formatRows="0"/>
  <mergeCells count="3">
    <mergeCell ref="C2:E2"/>
    <mergeCell ref="C3:E3"/>
    <mergeCell ref="C4:E4"/>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91EB-A5CD-44A8-954D-61860B34B550}">
  <dimension ref="B1:E16"/>
  <sheetViews>
    <sheetView zoomScale="115" zoomScaleNormal="115" workbookViewId="0">
      <selection activeCell="F17" sqref="F17"/>
    </sheetView>
  </sheetViews>
  <sheetFormatPr defaultRowHeight="14.6" x14ac:dyDescent="0.4"/>
  <cols>
    <col min="2" max="2" width="47.3828125" bestFit="1" customWidth="1"/>
    <col min="3" max="5" width="11.07421875" bestFit="1" customWidth="1"/>
  </cols>
  <sheetData>
    <row r="1" spans="2:5" ht="29.15" x14ac:dyDescent="0.4">
      <c r="B1" s="35"/>
      <c r="C1" s="3" t="s">
        <v>31</v>
      </c>
      <c r="D1" s="3" t="s">
        <v>32</v>
      </c>
      <c r="E1" s="3" t="s">
        <v>33</v>
      </c>
    </row>
    <row r="2" spans="2:5" x14ac:dyDescent="0.4">
      <c r="B2" s="35" t="s">
        <v>62</v>
      </c>
      <c r="C2" s="53">
        <f>SUMIF('Financial Forecast'!$G$15:$G$33,"Fixed",'Financial Forecast'!D15:D33)</f>
        <v>0</v>
      </c>
      <c r="D2" s="53">
        <f>SUMIF('Financial Forecast'!$G$15:$G$33,"Fixed",'Financial Forecast'!E15:E33)</f>
        <v>0</v>
      </c>
      <c r="E2" s="53">
        <f>SUMIF('Financial Forecast'!$G$15:$G$33,"Fixed",'Financial Forecast'!F15:F33)</f>
        <v>0</v>
      </c>
    </row>
    <row r="3" spans="2:5" x14ac:dyDescent="0.4">
      <c r="B3" s="63" t="s">
        <v>15</v>
      </c>
      <c r="C3" s="53">
        <f>'Financial Forecast'!D41</f>
        <v>0</v>
      </c>
      <c r="D3" s="53">
        <f>'Financial Forecast'!E41</f>
        <v>0</v>
      </c>
      <c r="E3" s="53">
        <f>'Financial Forecast'!F41</f>
        <v>0</v>
      </c>
    </row>
    <row r="4" spans="2:5" x14ac:dyDescent="0.4">
      <c r="B4" s="64" t="s">
        <v>16</v>
      </c>
      <c r="C4" s="53">
        <f>'Financial Forecast'!D42</f>
        <v>0</v>
      </c>
      <c r="D4" s="53">
        <f>'Financial Forecast'!E42</f>
        <v>0</v>
      </c>
      <c r="E4" s="53">
        <f>'Financial Forecast'!F42</f>
        <v>0</v>
      </c>
    </row>
    <row r="5" spans="2:5" x14ac:dyDescent="0.4">
      <c r="B5" s="35" t="s">
        <v>49</v>
      </c>
      <c r="C5" s="53">
        <f>'Financial Target'!B9</f>
        <v>0</v>
      </c>
      <c r="D5" s="53">
        <f>'Financial Target'!C9</f>
        <v>0</v>
      </c>
      <c r="E5" s="53">
        <f>'Financial Target'!D9</f>
        <v>0</v>
      </c>
    </row>
    <row r="6" spans="2:5" x14ac:dyDescent="0.4">
      <c r="B6" s="65" t="s">
        <v>63</v>
      </c>
      <c r="C6" s="55">
        <f>SUM(C2:C5)</f>
        <v>0</v>
      </c>
      <c r="D6" s="55">
        <f t="shared" ref="D6:E6" si="0">SUM(D2:D5)</f>
        <v>0</v>
      </c>
      <c r="E6" s="55">
        <f t="shared" si="0"/>
        <v>0</v>
      </c>
    </row>
    <row r="8" spans="2:5" x14ac:dyDescent="0.4">
      <c r="B8" s="65" t="s">
        <v>64</v>
      </c>
      <c r="C8" s="55">
        <f>SUMIF('Financial Forecast'!$G$15:$G$33,"Variable",'Financial Forecast'!D15:D33)</f>
        <v>0</v>
      </c>
      <c r="D8" s="55">
        <f>SUMIF('Financial Forecast'!$G$15:$G$33,"Variable",'Financial Forecast'!E15:E33)</f>
        <v>0</v>
      </c>
      <c r="E8" s="55">
        <f>SUMIF('Financial Forecast'!$G$15:$G$33,"Variable",'Financial Forecast'!F15:F33)</f>
        <v>0</v>
      </c>
    </row>
    <row r="10" spans="2:5" x14ac:dyDescent="0.4">
      <c r="B10" s="43" t="s">
        <v>65</v>
      </c>
      <c r="C10" s="67">
        <f>'Financial Forecast'!$B$4</f>
        <v>0</v>
      </c>
      <c r="D10" s="67">
        <f>'Financial Forecast'!$B$4</f>
        <v>0</v>
      </c>
      <c r="E10" s="67">
        <f>'Financial Forecast'!$B$4</f>
        <v>0</v>
      </c>
    </row>
    <row r="11" spans="2:5" x14ac:dyDescent="0.4">
      <c r="B11" s="43" t="s">
        <v>37</v>
      </c>
      <c r="C11" s="53">
        <f>'Financial Forecast'!D5</f>
        <v>0</v>
      </c>
      <c r="D11" s="53">
        <f>'Financial Forecast'!E5</f>
        <v>0</v>
      </c>
      <c r="E11" s="53">
        <f>'Financial Forecast'!F5</f>
        <v>0</v>
      </c>
    </row>
    <row r="12" spans="2:5" x14ac:dyDescent="0.4">
      <c r="B12" s="43" t="s">
        <v>38</v>
      </c>
      <c r="C12" s="53">
        <f>'Financial Forecast'!D6</f>
        <v>0</v>
      </c>
      <c r="D12" s="53">
        <f>'Financial Forecast'!E6</f>
        <v>0</v>
      </c>
      <c r="E12" s="53">
        <f>'Financial Forecast'!F6</f>
        <v>0</v>
      </c>
    </row>
    <row r="13" spans="2:5" x14ac:dyDescent="0.4">
      <c r="B13" s="43" t="s">
        <v>39</v>
      </c>
      <c r="C13" s="66">
        <f>'Financial Forecast'!D7</f>
        <v>0</v>
      </c>
      <c r="D13" s="66">
        <f>'Financial Forecast'!E7</f>
        <v>0</v>
      </c>
      <c r="E13" s="66">
        <f>'Financial Forecast'!F7</f>
        <v>0</v>
      </c>
    </row>
    <row r="15" spans="2:5" x14ac:dyDescent="0.4">
      <c r="B15" s="35" t="s">
        <v>66</v>
      </c>
      <c r="C15" s="62">
        <f>IFERROR(ROUND(C6/(C11*C10*C13),2),0)</f>
        <v>0</v>
      </c>
      <c r="D15" s="62">
        <f t="shared" ref="D15:E15" si="1">IFERROR(ROUND(D6/(D11*D10*D13),2),0)</f>
        <v>0</v>
      </c>
      <c r="E15" s="62">
        <f t="shared" si="1"/>
        <v>0</v>
      </c>
    </row>
    <row r="16" spans="2:5" x14ac:dyDescent="0.4">
      <c r="B16" s="35" t="s">
        <v>67</v>
      </c>
      <c r="C16" s="62">
        <f>IFERROR(ROUND(C8/(C12*C13)*1000,2),0)</f>
        <v>0</v>
      </c>
      <c r="D16" s="62">
        <f t="shared" ref="D16:E16" si="2">IFERROR(ROUND(D8/(D12*D13)*1000,2),0)</f>
        <v>0</v>
      </c>
      <c r="E16" s="62">
        <f t="shared" si="2"/>
        <v>0</v>
      </c>
    </row>
  </sheetData>
  <sheetProtection algorithmName="SHA-512" hashValue="G3I2q0rgbHBDcBNQMfpyZ2BeSN2NTTbfOcDRgxBi1Rhc+cBxlJcYr1lf4YIql1OyhpmepuViSeiu7GN87KhR8A==" saltValue="2hi60lo+6wpO+ZNS9bVK+Q==" spinCount="100000" sheet="1" formatColumns="0" formatRows="0"/>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BD21B-96F8-4018-AD5C-CA13AF0B8F9F}">
  <dimension ref="B1:H12"/>
  <sheetViews>
    <sheetView zoomScale="115" zoomScaleNormal="115" workbookViewId="0">
      <selection activeCell="B2" sqref="B2:F2"/>
    </sheetView>
  </sheetViews>
  <sheetFormatPr defaultRowHeight="14.6" x14ac:dyDescent="0.4"/>
  <cols>
    <col min="2" max="2" width="23.53515625" bestFit="1" customWidth="1"/>
    <col min="3" max="3" width="12.921875" bestFit="1" customWidth="1"/>
    <col min="4" max="7" width="12.4609375" customWidth="1"/>
    <col min="8" max="8" width="18.4609375" customWidth="1"/>
  </cols>
  <sheetData>
    <row r="1" spans="2:8" ht="43.75" x14ac:dyDescent="0.4">
      <c r="B1" s="51"/>
      <c r="C1" s="69" t="s">
        <v>68</v>
      </c>
      <c r="D1" s="75" t="s">
        <v>98</v>
      </c>
      <c r="E1" s="75" t="s">
        <v>99</v>
      </c>
      <c r="F1" s="75" t="s">
        <v>100</v>
      </c>
      <c r="G1" s="75" t="s">
        <v>69</v>
      </c>
    </row>
    <row r="2" spans="2:8" x14ac:dyDescent="0.4">
      <c r="C2" s="70" t="s">
        <v>70</v>
      </c>
      <c r="D2" s="62">
        <f>'Rate Adjustment'!C11</f>
        <v>0</v>
      </c>
      <c r="E2" s="62">
        <f>'Rate Adjustment'!C15</f>
        <v>0</v>
      </c>
      <c r="F2" s="62">
        <f>'Rate Adjustment'!C19</f>
        <v>0</v>
      </c>
      <c r="G2" s="62">
        <f>'Rates Based on Fixed Variable'!C15</f>
        <v>0</v>
      </c>
    </row>
    <row r="3" spans="2:8" x14ac:dyDescent="0.4">
      <c r="C3" s="71" t="s">
        <v>71</v>
      </c>
      <c r="D3" s="62">
        <f>'Rate Adjustment'!C12</f>
        <v>0</v>
      </c>
      <c r="E3" s="62">
        <f>'Rate Adjustment'!C16</f>
        <v>0</v>
      </c>
      <c r="F3" s="62">
        <f>'Rate Adjustment'!C20</f>
        <v>0</v>
      </c>
      <c r="G3" s="72">
        <f>'Rates Based on Fixed Variable'!C16</f>
        <v>0</v>
      </c>
    </row>
    <row r="4" spans="2:8" ht="29.15" x14ac:dyDescent="0.4">
      <c r="B4" s="65" t="s">
        <v>72</v>
      </c>
      <c r="C4" s="65" t="s">
        <v>73</v>
      </c>
      <c r="D4" s="73" t="s">
        <v>74</v>
      </c>
      <c r="E4" s="73" t="s">
        <v>75</v>
      </c>
      <c r="F4" s="73" t="s">
        <v>76</v>
      </c>
      <c r="G4" s="73" t="s">
        <v>77</v>
      </c>
      <c r="H4" s="73" t="s">
        <v>78</v>
      </c>
    </row>
    <row r="5" spans="2:8" x14ac:dyDescent="0.4">
      <c r="B5" s="116"/>
      <c r="C5" s="111"/>
      <c r="D5" s="62">
        <f>ROUND(D$2+D$3*$C5/1000,2)</f>
        <v>0</v>
      </c>
      <c r="E5" s="62">
        <f t="shared" ref="E5:G12" si="0">ROUND(E$2+E$3*$C5/1000,2)</f>
        <v>0</v>
      </c>
      <c r="F5" s="62">
        <f t="shared" si="0"/>
        <v>0</v>
      </c>
      <c r="G5" s="62">
        <f t="shared" si="0"/>
        <v>0</v>
      </c>
      <c r="H5" s="62">
        <f>MAX(D5:G5)-MIN(D5:G5)</f>
        <v>0</v>
      </c>
    </row>
    <row r="6" spans="2:8" x14ac:dyDescent="0.4">
      <c r="B6" s="116"/>
      <c r="C6" s="111"/>
      <c r="D6" s="62">
        <f t="shared" ref="D6:D12" si="1">ROUND(D$2+D$3*$C6/1000,2)</f>
        <v>0</v>
      </c>
      <c r="E6" s="62">
        <f t="shared" si="0"/>
        <v>0</v>
      </c>
      <c r="F6" s="62">
        <f t="shared" si="0"/>
        <v>0</v>
      </c>
      <c r="G6" s="62">
        <f t="shared" si="0"/>
        <v>0</v>
      </c>
      <c r="H6" s="62">
        <f t="shared" ref="H6:H8" si="2">MAX(D6:G6)-MIN(D6:G6)</f>
        <v>0</v>
      </c>
    </row>
    <row r="7" spans="2:8" x14ac:dyDescent="0.4">
      <c r="B7" s="116"/>
      <c r="C7" s="111"/>
      <c r="D7" s="62">
        <f t="shared" si="1"/>
        <v>0</v>
      </c>
      <c r="E7" s="62">
        <f t="shared" si="0"/>
        <v>0</v>
      </c>
      <c r="F7" s="62">
        <f t="shared" si="0"/>
        <v>0</v>
      </c>
      <c r="G7" s="62">
        <f t="shared" si="0"/>
        <v>0</v>
      </c>
      <c r="H7" s="62">
        <f t="shared" si="2"/>
        <v>0</v>
      </c>
    </row>
    <row r="8" spans="2:8" x14ac:dyDescent="0.4">
      <c r="B8" s="116"/>
      <c r="C8" s="111"/>
      <c r="D8" s="62">
        <f t="shared" si="1"/>
        <v>0</v>
      </c>
      <c r="E8" s="62">
        <f t="shared" si="0"/>
        <v>0</v>
      </c>
      <c r="F8" s="62">
        <f t="shared" si="0"/>
        <v>0</v>
      </c>
      <c r="G8" s="62">
        <f t="shared" si="0"/>
        <v>0</v>
      </c>
      <c r="H8" s="62">
        <f t="shared" si="2"/>
        <v>0</v>
      </c>
    </row>
    <row r="9" spans="2:8" x14ac:dyDescent="0.4">
      <c r="B9" s="116"/>
      <c r="C9" s="111"/>
      <c r="D9" s="62">
        <f>ROUND(D$2+D$3*$C9/1000,2)</f>
        <v>0</v>
      </c>
      <c r="E9" s="62">
        <f t="shared" si="0"/>
        <v>0</v>
      </c>
      <c r="F9" s="62">
        <f t="shared" si="0"/>
        <v>0</v>
      </c>
      <c r="G9" s="62">
        <f t="shared" si="0"/>
        <v>0</v>
      </c>
      <c r="H9" s="62">
        <f>MAX(D9:G9)-MIN(D9:G9)</f>
        <v>0</v>
      </c>
    </row>
    <row r="10" spans="2:8" x14ac:dyDescent="0.4">
      <c r="B10" s="116"/>
      <c r="C10" s="111"/>
      <c r="D10" s="62">
        <f t="shared" si="1"/>
        <v>0</v>
      </c>
      <c r="E10" s="62">
        <f t="shared" si="0"/>
        <v>0</v>
      </c>
      <c r="F10" s="62">
        <f t="shared" si="0"/>
        <v>0</v>
      </c>
      <c r="G10" s="62">
        <f t="shared" si="0"/>
        <v>0</v>
      </c>
      <c r="H10" s="62">
        <f t="shared" ref="H10:H12" si="3">MAX(D10:G10)-MIN(D10:G10)</f>
        <v>0</v>
      </c>
    </row>
    <row r="11" spans="2:8" x14ac:dyDescent="0.4">
      <c r="B11" s="116"/>
      <c r="C11" s="111"/>
      <c r="D11" s="62">
        <f t="shared" si="1"/>
        <v>0</v>
      </c>
      <c r="E11" s="62">
        <f t="shared" si="0"/>
        <v>0</v>
      </c>
      <c r="F11" s="62">
        <f t="shared" si="0"/>
        <v>0</v>
      </c>
      <c r="G11" s="62">
        <f t="shared" si="0"/>
        <v>0</v>
      </c>
      <c r="H11" s="62">
        <f t="shared" si="3"/>
        <v>0</v>
      </c>
    </row>
    <row r="12" spans="2:8" x14ac:dyDescent="0.4">
      <c r="B12" s="116"/>
      <c r="C12" s="111"/>
      <c r="D12" s="62">
        <f t="shared" si="1"/>
        <v>0</v>
      </c>
      <c r="E12" s="62">
        <f t="shared" si="0"/>
        <v>0</v>
      </c>
      <c r="F12" s="62">
        <f t="shared" si="0"/>
        <v>0</v>
      </c>
      <c r="G12" s="62">
        <f t="shared" si="0"/>
        <v>0</v>
      </c>
      <c r="H12" s="62">
        <f t="shared" si="3"/>
        <v>0</v>
      </c>
    </row>
  </sheetData>
  <sheetProtection algorithmName="SHA-512" hashValue="YxTFsrngmCen//GwlcCZ/owdYC+f7ix//InfAedqbW5WFpXk1feeHk6Pid0gAp6fdv0QijIgjzTFeBwEDqQEoA==" saltValue="zG/qf0vUoxMQqOt6wVi0Fg==" spinCount="100000" sheet="1" formatColumns="0" formatRows="0"/>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9714D-157B-4D08-92DD-4953C53BE7CA}">
  <dimension ref="B1:J20"/>
  <sheetViews>
    <sheetView zoomScale="115" zoomScaleNormal="115" workbookViewId="0">
      <selection activeCell="B2" sqref="B2:F2"/>
    </sheetView>
  </sheetViews>
  <sheetFormatPr defaultRowHeight="14.6" x14ac:dyDescent="0.4"/>
  <cols>
    <col min="2" max="2" width="24.4609375" bestFit="1" customWidth="1"/>
    <col min="3" max="3" width="22.3828125" hidden="1" customWidth="1"/>
    <col min="4" max="4" width="13.53515625" bestFit="1" customWidth="1"/>
    <col min="5" max="8" width="13.3828125" customWidth="1"/>
    <col min="9" max="9" width="11.07421875" bestFit="1" customWidth="1"/>
    <col min="10" max="10" width="13.3828125" bestFit="1" customWidth="1"/>
  </cols>
  <sheetData>
    <row r="1" spans="2:10" ht="43.75" x14ac:dyDescent="0.4">
      <c r="D1" s="69" t="s">
        <v>68</v>
      </c>
      <c r="E1" s="74" t="str">
        <f>'Customer Comparison'!D1</f>
        <v>Increase Base Rate Only</v>
      </c>
      <c r="F1" s="74" t="str">
        <f>'Customer Comparison'!E1</f>
        <v>Increase Flow Rate Only</v>
      </c>
      <c r="G1" s="74" t="str">
        <f>'Customer Comparison'!F1</f>
        <v>Increase Base and Flow Rates</v>
      </c>
      <c r="H1" s="74" t="str">
        <f>'Customer Comparison'!G1</f>
        <v>Fixed by Base; Variable by Flow</v>
      </c>
    </row>
    <row r="2" spans="2:10" x14ac:dyDescent="0.4">
      <c r="D2" s="70" t="s">
        <v>70</v>
      </c>
      <c r="E2" s="62">
        <f>'Rate Adjustment'!C11</f>
        <v>0</v>
      </c>
      <c r="F2" s="62">
        <f>'Rate Adjustment'!C15</f>
        <v>0</v>
      </c>
      <c r="G2" s="62">
        <f>'Rate Adjustment'!C19</f>
        <v>0</v>
      </c>
      <c r="H2" s="62">
        <f>'Rates Based on Fixed Variable'!C15</f>
        <v>0</v>
      </c>
    </row>
    <row r="3" spans="2:10" x14ac:dyDescent="0.4">
      <c r="D3" s="71" t="s">
        <v>71</v>
      </c>
      <c r="E3" s="62">
        <f>'Rate Adjustment'!C12</f>
        <v>0</v>
      </c>
      <c r="F3" s="62">
        <f>'Rate Adjustment'!C16</f>
        <v>0</v>
      </c>
      <c r="G3" s="62">
        <f>'Rate Adjustment'!C20</f>
        <v>0</v>
      </c>
      <c r="H3" s="62">
        <f>'Rates Based on Fixed Variable'!C16</f>
        <v>0</v>
      </c>
    </row>
    <row r="4" spans="2:10" ht="43.75" x14ac:dyDescent="0.4">
      <c r="B4" s="73" t="s">
        <v>79</v>
      </c>
      <c r="C4" s="73"/>
      <c r="D4" s="73" t="s">
        <v>22</v>
      </c>
      <c r="E4" s="73" t="s">
        <v>74</v>
      </c>
      <c r="F4" s="73" t="s">
        <v>75</v>
      </c>
      <c r="G4" s="73" t="s">
        <v>76</v>
      </c>
      <c r="H4" s="73" t="s">
        <v>77</v>
      </c>
      <c r="I4" s="73" t="s">
        <v>80</v>
      </c>
      <c r="J4" s="73" t="s">
        <v>81</v>
      </c>
    </row>
    <row r="5" spans="2:10" x14ac:dyDescent="0.4">
      <c r="B5" s="35" t="s">
        <v>82</v>
      </c>
      <c r="C5" s="35">
        <v>1000</v>
      </c>
      <c r="D5" s="95"/>
      <c r="E5" s="62">
        <f>ROUND(E$2+E$3*$C5/1000,2)</f>
        <v>0</v>
      </c>
      <c r="F5" s="62">
        <f t="shared" ref="F5:H20" si="0">ROUND(F$2+F$3*$C5/1000,2)</f>
        <v>0</v>
      </c>
      <c r="G5" s="62">
        <f t="shared" si="0"/>
        <v>0</v>
      </c>
      <c r="H5" s="62">
        <f t="shared" si="0"/>
        <v>0</v>
      </c>
      <c r="I5" s="35">
        <f>D5</f>
        <v>0</v>
      </c>
      <c r="J5" s="66" t="str">
        <f>IFERROR(I5/SUM($D$5:$D$20),"")</f>
        <v/>
      </c>
    </row>
    <row r="6" spans="2:10" x14ac:dyDescent="0.4">
      <c r="B6" s="35" t="s">
        <v>83</v>
      </c>
      <c r="C6" s="35">
        <v>2000</v>
      </c>
      <c r="D6" s="95"/>
      <c r="E6" s="62">
        <f t="shared" ref="E6:E20" si="1">ROUND(E$2+E$3*$C6/1000,2)</f>
        <v>0</v>
      </c>
      <c r="F6" s="62">
        <f t="shared" si="0"/>
        <v>0</v>
      </c>
      <c r="G6" s="62">
        <f t="shared" si="0"/>
        <v>0</v>
      </c>
      <c r="H6" s="62">
        <f t="shared" si="0"/>
        <v>0</v>
      </c>
      <c r="I6" s="35">
        <f>I5+D6</f>
        <v>0</v>
      </c>
      <c r="J6" s="66" t="str">
        <f t="shared" ref="J6:J20" si="2">IFERROR(I6/SUM($D$5:$D$20),"")</f>
        <v/>
      </c>
    </row>
    <row r="7" spans="2:10" x14ac:dyDescent="0.4">
      <c r="B7" s="35" t="s">
        <v>84</v>
      </c>
      <c r="C7" s="35">
        <v>3000</v>
      </c>
      <c r="D7" s="95"/>
      <c r="E7" s="62">
        <f t="shared" si="1"/>
        <v>0</v>
      </c>
      <c r="F7" s="62">
        <f t="shared" si="0"/>
        <v>0</v>
      </c>
      <c r="G7" s="62">
        <f t="shared" si="0"/>
        <v>0</v>
      </c>
      <c r="H7" s="62">
        <f t="shared" si="0"/>
        <v>0</v>
      </c>
      <c r="I7" s="35">
        <f t="shared" ref="I7:I20" si="3">I6+D7</f>
        <v>0</v>
      </c>
      <c r="J7" s="66" t="str">
        <f t="shared" si="2"/>
        <v/>
      </c>
    </row>
    <row r="8" spans="2:10" x14ac:dyDescent="0.4">
      <c r="B8" s="35" t="s">
        <v>85</v>
      </c>
      <c r="C8" s="35">
        <v>4000</v>
      </c>
      <c r="D8" s="95"/>
      <c r="E8" s="62">
        <f t="shared" si="1"/>
        <v>0</v>
      </c>
      <c r="F8" s="62">
        <f t="shared" si="0"/>
        <v>0</v>
      </c>
      <c r="G8" s="62">
        <f t="shared" si="0"/>
        <v>0</v>
      </c>
      <c r="H8" s="62">
        <f t="shared" si="0"/>
        <v>0</v>
      </c>
      <c r="I8" s="35">
        <f t="shared" si="3"/>
        <v>0</v>
      </c>
      <c r="J8" s="66" t="str">
        <f t="shared" si="2"/>
        <v/>
      </c>
    </row>
    <row r="9" spans="2:10" x14ac:dyDescent="0.4">
      <c r="B9" s="35" t="s">
        <v>86</v>
      </c>
      <c r="C9" s="35">
        <v>5000</v>
      </c>
      <c r="D9" s="95"/>
      <c r="E9" s="62">
        <f t="shared" si="1"/>
        <v>0</v>
      </c>
      <c r="F9" s="62">
        <f t="shared" si="0"/>
        <v>0</v>
      </c>
      <c r="G9" s="62">
        <f t="shared" si="0"/>
        <v>0</v>
      </c>
      <c r="H9" s="62">
        <f t="shared" si="0"/>
        <v>0</v>
      </c>
      <c r="I9" s="35">
        <f t="shared" si="3"/>
        <v>0</v>
      </c>
      <c r="J9" s="66" t="str">
        <f t="shared" si="2"/>
        <v/>
      </c>
    </row>
    <row r="10" spans="2:10" x14ac:dyDescent="0.4">
      <c r="B10" s="35" t="s">
        <v>87</v>
      </c>
      <c r="C10" s="35">
        <v>6000</v>
      </c>
      <c r="D10" s="95"/>
      <c r="E10" s="62">
        <f t="shared" si="1"/>
        <v>0</v>
      </c>
      <c r="F10" s="62">
        <f t="shared" si="0"/>
        <v>0</v>
      </c>
      <c r="G10" s="62">
        <f t="shared" si="0"/>
        <v>0</v>
      </c>
      <c r="H10" s="62">
        <f t="shared" si="0"/>
        <v>0</v>
      </c>
      <c r="I10" s="35">
        <f t="shared" si="3"/>
        <v>0</v>
      </c>
      <c r="J10" s="66" t="str">
        <f t="shared" si="2"/>
        <v/>
      </c>
    </row>
    <row r="11" spans="2:10" x14ac:dyDescent="0.4">
      <c r="B11" s="35" t="s">
        <v>88</v>
      </c>
      <c r="C11" s="35">
        <v>7000</v>
      </c>
      <c r="D11" s="95"/>
      <c r="E11" s="62">
        <f t="shared" si="1"/>
        <v>0</v>
      </c>
      <c r="F11" s="62">
        <f t="shared" si="0"/>
        <v>0</v>
      </c>
      <c r="G11" s="62">
        <f t="shared" si="0"/>
        <v>0</v>
      </c>
      <c r="H11" s="62">
        <f t="shared" si="0"/>
        <v>0</v>
      </c>
      <c r="I11" s="35">
        <f t="shared" si="3"/>
        <v>0</v>
      </c>
      <c r="J11" s="66" t="str">
        <f t="shared" si="2"/>
        <v/>
      </c>
    </row>
    <row r="12" spans="2:10" x14ac:dyDescent="0.4">
      <c r="B12" s="35" t="s">
        <v>89</v>
      </c>
      <c r="C12" s="35">
        <v>8000</v>
      </c>
      <c r="D12" s="95"/>
      <c r="E12" s="62">
        <f t="shared" si="1"/>
        <v>0</v>
      </c>
      <c r="F12" s="62">
        <f t="shared" si="0"/>
        <v>0</v>
      </c>
      <c r="G12" s="62">
        <f t="shared" si="0"/>
        <v>0</v>
      </c>
      <c r="H12" s="62">
        <f t="shared" si="0"/>
        <v>0</v>
      </c>
      <c r="I12" s="35">
        <f t="shared" si="3"/>
        <v>0</v>
      </c>
      <c r="J12" s="66" t="str">
        <f t="shared" si="2"/>
        <v/>
      </c>
    </row>
    <row r="13" spans="2:10" x14ac:dyDescent="0.4">
      <c r="B13" s="35" t="s">
        <v>90</v>
      </c>
      <c r="C13" s="35">
        <v>9000</v>
      </c>
      <c r="D13" s="95"/>
      <c r="E13" s="62">
        <f t="shared" si="1"/>
        <v>0</v>
      </c>
      <c r="F13" s="62">
        <f t="shared" si="0"/>
        <v>0</v>
      </c>
      <c r="G13" s="62">
        <f t="shared" si="0"/>
        <v>0</v>
      </c>
      <c r="H13" s="62">
        <f t="shared" si="0"/>
        <v>0</v>
      </c>
      <c r="I13" s="35">
        <f t="shared" si="3"/>
        <v>0</v>
      </c>
      <c r="J13" s="66" t="str">
        <f t="shared" si="2"/>
        <v/>
      </c>
    </row>
    <row r="14" spans="2:10" x14ac:dyDescent="0.4">
      <c r="B14" s="35" t="s">
        <v>91</v>
      </c>
      <c r="C14" s="35">
        <v>10000</v>
      </c>
      <c r="D14" s="95"/>
      <c r="E14" s="62">
        <f t="shared" si="1"/>
        <v>0</v>
      </c>
      <c r="F14" s="62">
        <f t="shared" si="0"/>
        <v>0</v>
      </c>
      <c r="G14" s="62">
        <f t="shared" si="0"/>
        <v>0</v>
      </c>
      <c r="H14" s="62">
        <f t="shared" si="0"/>
        <v>0</v>
      </c>
      <c r="I14" s="35">
        <f t="shared" si="3"/>
        <v>0</v>
      </c>
      <c r="J14" s="66" t="str">
        <f t="shared" si="2"/>
        <v/>
      </c>
    </row>
    <row r="15" spans="2:10" x14ac:dyDescent="0.4">
      <c r="B15" s="35" t="s">
        <v>92</v>
      </c>
      <c r="C15" s="35">
        <v>11000</v>
      </c>
      <c r="D15" s="95"/>
      <c r="E15" s="62">
        <f t="shared" si="1"/>
        <v>0</v>
      </c>
      <c r="F15" s="62">
        <f t="shared" si="0"/>
        <v>0</v>
      </c>
      <c r="G15" s="62">
        <f t="shared" si="0"/>
        <v>0</v>
      </c>
      <c r="H15" s="62">
        <f t="shared" si="0"/>
        <v>0</v>
      </c>
      <c r="I15" s="35">
        <f t="shared" si="3"/>
        <v>0</v>
      </c>
      <c r="J15" s="66" t="str">
        <f t="shared" si="2"/>
        <v/>
      </c>
    </row>
    <row r="16" spans="2:10" x14ac:dyDescent="0.4">
      <c r="B16" s="35" t="s">
        <v>93</v>
      </c>
      <c r="C16" s="35">
        <v>12000</v>
      </c>
      <c r="D16" s="95"/>
      <c r="E16" s="62">
        <f t="shared" si="1"/>
        <v>0</v>
      </c>
      <c r="F16" s="62">
        <f t="shared" si="0"/>
        <v>0</v>
      </c>
      <c r="G16" s="62">
        <f t="shared" si="0"/>
        <v>0</v>
      </c>
      <c r="H16" s="62">
        <f t="shared" si="0"/>
        <v>0</v>
      </c>
      <c r="I16" s="35">
        <f t="shared" si="3"/>
        <v>0</v>
      </c>
      <c r="J16" s="66" t="str">
        <f t="shared" si="2"/>
        <v/>
      </c>
    </row>
    <row r="17" spans="2:10" x14ac:dyDescent="0.4">
      <c r="B17" s="35" t="s">
        <v>94</v>
      </c>
      <c r="C17" s="35">
        <v>13000</v>
      </c>
      <c r="D17" s="95"/>
      <c r="E17" s="62">
        <f t="shared" si="1"/>
        <v>0</v>
      </c>
      <c r="F17" s="62">
        <f t="shared" si="0"/>
        <v>0</v>
      </c>
      <c r="G17" s="62">
        <f t="shared" si="0"/>
        <v>0</v>
      </c>
      <c r="H17" s="62">
        <f t="shared" si="0"/>
        <v>0</v>
      </c>
      <c r="I17" s="35">
        <f t="shared" si="3"/>
        <v>0</v>
      </c>
      <c r="J17" s="66" t="str">
        <f t="shared" si="2"/>
        <v/>
      </c>
    </row>
    <row r="18" spans="2:10" x14ac:dyDescent="0.4">
      <c r="B18" s="35" t="s">
        <v>95</v>
      </c>
      <c r="C18" s="35">
        <v>14000</v>
      </c>
      <c r="D18" s="95"/>
      <c r="E18" s="62">
        <f t="shared" si="1"/>
        <v>0</v>
      </c>
      <c r="F18" s="62">
        <f t="shared" si="0"/>
        <v>0</v>
      </c>
      <c r="G18" s="62">
        <f t="shared" si="0"/>
        <v>0</v>
      </c>
      <c r="H18" s="62">
        <f t="shared" si="0"/>
        <v>0</v>
      </c>
      <c r="I18" s="35">
        <f t="shared" si="3"/>
        <v>0</v>
      </c>
      <c r="J18" s="66" t="str">
        <f t="shared" si="2"/>
        <v/>
      </c>
    </row>
    <row r="19" spans="2:10" x14ac:dyDescent="0.4">
      <c r="B19" s="35" t="s">
        <v>96</v>
      </c>
      <c r="C19" s="35">
        <v>15000</v>
      </c>
      <c r="D19" s="95"/>
      <c r="E19" s="62">
        <f t="shared" si="1"/>
        <v>0</v>
      </c>
      <c r="F19" s="62">
        <f t="shared" si="0"/>
        <v>0</v>
      </c>
      <c r="G19" s="62">
        <f t="shared" si="0"/>
        <v>0</v>
      </c>
      <c r="H19" s="62">
        <f t="shared" si="0"/>
        <v>0</v>
      </c>
      <c r="I19" s="35">
        <f t="shared" si="3"/>
        <v>0</v>
      </c>
      <c r="J19" s="66" t="str">
        <f t="shared" si="2"/>
        <v/>
      </c>
    </row>
    <row r="20" spans="2:10" x14ac:dyDescent="0.4">
      <c r="B20" s="35" t="s">
        <v>97</v>
      </c>
      <c r="C20" s="35">
        <v>16000</v>
      </c>
      <c r="D20" s="95"/>
      <c r="E20" s="62">
        <f t="shared" si="1"/>
        <v>0</v>
      </c>
      <c r="F20" s="62">
        <f t="shared" si="0"/>
        <v>0</v>
      </c>
      <c r="G20" s="62">
        <f t="shared" si="0"/>
        <v>0</v>
      </c>
      <c r="H20" s="62">
        <f t="shared" si="0"/>
        <v>0</v>
      </c>
      <c r="I20" s="35">
        <f t="shared" si="3"/>
        <v>0</v>
      </c>
      <c r="J20" s="66" t="str">
        <f t="shared" si="2"/>
        <v/>
      </c>
    </row>
  </sheetData>
  <sheetProtection algorithmName="SHA-512" hashValue="q/u40rXQEqlcpb13dN2vqtIBMzRH1RVaq6wuQze1rBZKld6m4N/6ZVDj9MAdFssFcsMMy4Gi6r7Eu/ru2STBsA==" saltValue="2iGXyQuR41qr4KLvR4ywaQ==" spinCount="100000" sheet="1" formatColumns="0" format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d245ab2-7761-45d2-bc9d-562bfbeb9bc7" xsi:nil="true"/>
    <lcf76f155ced4ddcb4097134ff3c332f xmlns="3bf0569c-684b-4014-a513-fbbd277cd41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60FDA7E6D1FF45BD175851DBFAED45" ma:contentTypeVersion="16" ma:contentTypeDescription="Create a new document." ma:contentTypeScope="" ma:versionID="1fef4ce0291a594102fe54255dcb9c38">
  <xsd:schema xmlns:xsd="http://www.w3.org/2001/XMLSchema" xmlns:xs="http://www.w3.org/2001/XMLSchema" xmlns:p="http://schemas.microsoft.com/office/2006/metadata/properties" xmlns:ns2="3bf0569c-684b-4014-a513-fbbd277cd417" xmlns:ns3="7d245ab2-7761-45d2-bc9d-562bfbeb9bc7" targetNamespace="http://schemas.microsoft.com/office/2006/metadata/properties" ma:root="true" ma:fieldsID="e8ebec0a28f24f3cb5a81269d391ef42" ns2:_="" ns3:_="">
    <xsd:import namespace="3bf0569c-684b-4014-a513-fbbd277cd417"/>
    <xsd:import namespace="7d245ab2-7761-45d2-bc9d-562bfbeb9bc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0569c-684b-4014-a513-fbbd277cd4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83065fb-c2ec-42b8-94b3-8ce147c10ab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245ab2-7761-45d2-bc9d-562bfbeb9bc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b087d6-8388-4c76-9b90-78773e63b24d}" ma:internalName="TaxCatchAll" ma:showField="CatchAllData" ma:web="7d245ab2-7761-45d2-bc9d-562bfbeb9b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F73E16-35B0-4812-8D4E-7A16EACDDCE3}">
  <ds:schemaRefs>
    <ds:schemaRef ds:uri="http://schemas.microsoft.com/sharepoint/v3/contenttype/forms"/>
  </ds:schemaRefs>
</ds:datastoreItem>
</file>

<file path=customXml/itemProps2.xml><?xml version="1.0" encoding="utf-8"?>
<ds:datastoreItem xmlns:ds="http://schemas.openxmlformats.org/officeDocument/2006/customXml" ds:itemID="{7A885BA3-A3C4-4C8E-A02E-E91BDB2DD114}">
  <ds:schemaRefs>
    <ds:schemaRef ds:uri="http://schemas.microsoft.com/office/2006/metadata/properties"/>
    <ds:schemaRef ds:uri="http://schemas.microsoft.com/office/infopath/2007/PartnerControls"/>
    <ds:schemaRef ds:uri="7d245ab2-7761-45d2-bc9d-562bfbeb9bc7"/>
    <ds:schemaRef ds:uri="3bf0569c-684b-4014-a513-fbbd277cd417"/>
  </ds:schemaRefs>
</ds:datastoreItem>
</file>

<file path=customXml/itemProps3.xml><?xml version="1.0" encoding="utf-8"?>
<ds:datastoreItem xmlns:ds="http://schemas.openxmlformats.org/officeDocument/2006/customXml" ds:itemID="{678F1953-BCAD-4DB3-AF9E-60C42D06D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0569c-684b-4014-a513-fbbd277cd417"/>
    <ds:schemaRef ds:uri="7d245ab2-7761-45d2-bc9d-562bfbeb9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Basic Information</vt:lpstr>
      <vt:lpstr>End of Year Revenues &amp; Expenses</vt:lpstr>
      <vt:lpstr>Financial Forecast</vt:lpstr>
      <vt:lpstr>Financial Target</vt:lpstr>
      <vt:lpstr>Rate Adjustment</vt:lpstr>
      <vt:lpstr>Rates Based on Fixed Variable</vt:lpstr>
      <vt:lpstr>Customer Comparison</vt:lpstr>
      <vt:lpstr>Customer Impact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Barnes</dc:creator>
  <cp:lastModifiedBy>Glenn RCAP</cp:lastModifiedBy>
  <dcterms:created xsi:type="dcterms:W3CDTF">2020-08-16T04:37:36Z</dcterms:created>
  <dcterms:modified xsi:type="dcterms:W3CDTF">2022-08-29T20:15:25Z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0x0101008460FDA7E6D1FF45BD175851DBFAED45</vt:lpwstr>
  </property>
  <property fmtid="{D5CDD505-2E9C-101B-9397-08002B2CF9AE}" pid="3" name="MediaServiceImageTags">
    <vt:lpwstr/>
  </property>
</Properties>
</file>